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120" yWindow="60" windowWidth="15180" windowHeight="11640"/>
  </bookViews>
  <sheets>
    <sheet name="Lebensdauernetz" sheetId="4" r:id="rId1"/>
    <sheet name="Tabelle1" sheetId="1" state="hidden" r:id="rId2"/>
  </sheets>
  <definedNames>
    <definedName name="b">Tabelle1!$B$3</definedName>
    <definedName name="T">Tabelle1!$B$11</definedName>
    <definedName name="tnull">Tabelle1!$B$9</definedName>
    <definedName name="Tstern">Tabelle1!$B$6</definedName>
  </definedNames>
  <calcPr calcId="145621" iterate="1"/>
</workbook>
</file>

<file path=xl/calcChain.xml><?xml version="1.0" encoding="utf-8"?>
<calcChain xmlns="http://schemas.openxmlformats.org/spreadsheetml/2006/main">
  <c r="B3" i="1" l="1"/>
  <c r="B23" i="1" s="1"/>
  <c r="B6" i="1"/>
  <c r="B9" i="1"/>
  <c r="E25" i="1" s="1"/>
  <c r="J25" i="1" s="1"/>
  <c r="B18" i="1"/>
  <c r="V31" i="1" s="1"/>
  <c r="U31" i="1" s="1"/>
  <c r="B27" i="1"/>
  <c r="V32" i="1"/>
  <c r="U32" i="1" s="1"/>
  <c r="B28" i="1" l="1"/>
  <c r="F26" i="1"/>
  <c r="O26" i="1" s="1"/>
  <c r="F58" i="1"/>
  <c r="O58" i="1" s="1"/>
  <c r="F10" i="1"/>
  <c r="O10" i="1" s="1"/>
  <c r="F99" i="1"/>
  <c r="O99" i="1" s="1"/>
  <c r="F133" i="1"/>
  <c r="O133" i="1" s="1"/>
  <c r="F115" i="1"/>
  <c r="O115" i="1" s="1"/>
  <c r="F100" i="1"/>
  <c r="O100" i="1" s="1"/>
  <c r="F94" i="1"/>
  <c r="O94" i="1" s="1"/>
  <c r="F31" i="1"/>
  <c r="O31" i="1" s="1"/>
  <c r="F148" i="1"/>
  <c r="O148" i="1" s="1"/>
  <c r="F74" i="1"/>
  <c r="O74" i="1" s="1"/>
  <c r="F137" i="1"/>
  <c r="O137" i="1" s="1"/>
  <c r="F63" i="1"/>
  <c r="O63" i="1" s="1"/>
  <c r="F136" i="1"/>
  <c r="O136" i="1" s="1"/>
  <c r="F59" i="1"/>
  <c r="O59" i="1" s="1"/>
  <c r="F132" i="1"/>
  <c r="O132" i="1" s="1"/>
  <c r="F92" i="1"/>
  <c r="O92" i="1" s="1"/>
  <c r="F53" i="1"/>
  <c r="O53" i="1" s="1"/>
  <c r="F30" i="1"/>
  <c r="O30" i="1" s="1"/>
  <c r="F123" i="1"/>
  <c r="O123" i="1" s="1"/>
  <c r="F79" i="1"/>
  <c r="O79" i="1" s="1"/>
  <c r="F43" i="1"/>
  <c r="O43" i="1" s="1"/>
  <c r="F118" i="1"/>
  <c r="O118" i="1" s="1"/>
  <c r="F78" i="1"/>
  <c r="O78" i="1" s="1"/>
  <c r="F42" i="1"/>
  <c r="O42" i="1" s="1"/>
  <c r="F149" i="1"/>
  <c r="O149" i="1" s="1"/>
  <c r="F116" i="1"/>
  <c r="O116" i="1" s="1"/>
  <c r="F75" i="1"/>
  <c r="O75" i="1" s="1"/>
  <c r="F38" i="1"/>
  <c r="O38" i="1" s="1"/>
  <c r="F145" i="1"/>
  <c r="O145" i="1" s="1"/>
  <c r="F129" i="1"/>
  <c r="O129" i="1" s="1"/>
  <c r="F110" i="1"/>
  <c r="O110" i="1" s="1"/>
  <c r="F91" i="1"/>
  <c r="O91" i="1" s="1"/>
  <c r="F70" i="1"/>
  <c r="O70" i="1" s="1"/>
  <c r="F52" i="1"/>
  <c r="O52" i="1" s="1"/>
  <c r="F36" i="1"/>
  <c r="O36" i="1" s="1"/>
  <c r="F144" i="1"/>
  <c r="O144" i="1" s="1"/>
  <c r="F128" i="1"/>
  <c r="O128" i="1" s="1"/>
  <c r="F108" i="1"/>
  <c r="O108" i="1" s="1"/>
  <c r="F86" i="1"/>
  <c r="O86" i="1" s="1"/>
  <c r="F49" i="1"/>
  <c r="O49" i="1" s="1"/>
  <c r="F22" i="1"/>
  <c r="O22" i="1" s="1"/>
  <c r="F141" i="1"/>
  <c r="O141" i="1" s="1"/>
  <c r="F125" i="1"/>
  <c r="O125" i="1" s="1"/>
  <c r="F107" i="1"/>
  <c r="O107" i="1" s="1"/>
  <c r="F84" i="1"/>
  <c r="O84" i="1" s="1"/>
  <c r="F68" i="1"/>
  <c r="O68" i="1" s="1"/>
  <c r="F47" i="1"/>
  <c r="O47" i="1" s="1"/>
  <c r="F21" i="1"/>
  <c r="O21" i="1" s="1"/>
  <c r="F140" i="1"/>
  <c r="O140" i="1" s="1"/>
  <c r="F124" i="1"/>
  <c r="O124" i="1" s="1"/>
  <c r="F102" i="1"/>
  <c r="O102" i="1" s="1"/>
  <c r="F81" i="1"/>
  <c r="O81" i="1" s="1"/>
  <c r="F64" i="1"/>
  <c r="O64" i="1" s="1"/>
  <c r="F46" i="1"/>
  <c r="O46" i="1" s="1"/>
  <c r="F18" i="1"/>
  <c r="O18" i="1" s="1"/>
  <c r="F25" i="1"/>
  <c r="O25" i="1" s="1"/>
  <c r="F143" i="1"/>
  <c r="O143" i="1" s="1"/>
  <c r="F139" i="1"/>
  <c r="O139" i="1" s="1"/>
  <c r="F131" i="1"/>
  <c r="O131" i="1" s="1"/>
  <c r="F127" i="1"/>
  <c r="O127" i="1" s="1"/>
  <c r="F122" i="1"/>
  <c r="O122" i="1" s="1"/>
  <c r="F114" i="1"/>
  <c r="O114" i="1" s="1"/>
  <c r="F106" i="1"/>
  <c r="O106" i="1" s="1"/>
  <c r="F98" i="1"/>
  <c r="O98" i="1" s="1"/>
  <c r="F90" i="1"/>
  <c r="O90" i="1" s="1"/>
  <c r="F83" i="1"/>
  <c r="O83" i="1" s="1"/>
  <c r="F77" i="1"/>
  <c r="O77" i="1" s="1"/>
  <c r="F73" i="1"/>
  <c r="O73" i="1" s="1"/>
  <c r="F62" i="1"/>
  <c r="O62" i="1" s="1"/>
  <c r="F57" i="1"/>
  <c r="O57" i="1" s="1"/>
  <c r="F51" i="1"/>
  <c r="O51" i="1" s="1"/>
  <c r="F45" i="1"/>
  <c r="O45" i="1" s="1"/>
  <c r="F41" i="1"/>
  <c r="O41" i="1" s="1"/>
  <c r="F28" i="1"/>
  <c r="O28" i="1" s="1"/>
  <c r="B24" i="1"/>
  <c r="F20" i="1"/>
  <c r="O20" i="1" s="1"/>
  <c r="F113" i="1"/>
  <c r="O113" i="1" s="1"/>
  <c r="F97" i="1"/>
  <c r="O97" i="1" s="1"/>
  <c r="F61" i="1"/>
  <c r="O61" i="1" s="1"/>
  <c r="F146" i="1"/>
  <c r="O146" i="1" s="1"/>
  <c r="F134" i="1"/>
  <c r="O134" i="1" s="1"/>
  <c r="F126" i="1"/>
  <c r="O126" i="1" s="1"/>
  <c r="F120" i="1"/>
  <c r="O120" i="1" s="1"/>
  <c r="F112" i="1"/>
  <c r="O112" i="1" s="1"/>
  <c r="F104" i="1"/>
  <c r="O104" i="1" s="1"/>
  <c r="F96" i="1"/>
  <c r="O96" i="1" s="1"/>
  <c r="F88" i="1"/>
  <c r="O88" i="1" s="1"/>
  <c r="F82" i="1"/>
  <c r="O82" i="1" s="1"/>
  <c r="F76" i="1"/>
  <c r="O76" i="1" s="1"/>
  <c r="F72" i="1"/>
  <c r="O72" i="1" s="1"/>
  <c r="F60" i="1"/>
  <c r="O60" i="1" s="1"/>
  <c r="F55" i="1"/>
  <c r="O55" i="1" s="1"/>
  <c r="F50" i="1"/>
  <c r="O50" i="1" s="1"/>
  <c r="F44" i="1"/>
  <c r="O44" i="1" s="1"/>
  <c r="F40" i="1"/>
  <c r="O40" i="1" s="1"/>
  <c r="F27" i="1"/>
  <c r="O27" i="1" s="1"/>
  <c r="F19" i="1"/>
  <c r="O19" i="1" s="1"/>
  <c r="F7" i="1"/>
  <c r="O7" i="1" s="1"/>
  <c r="F29" i="1"/>
  <c r="O29" i="1" s="1"/>
  <c r="F9" i="1"/>
  <c r="O9" i="1" s="1"/>
  <c r="F147" i="1"/>
  <c r="O147" i="1" s="1"/>
  <c r="F135" i="1"/>
  <c r="O135" i="1" s="1"/>
  <c r="F121" i="1"/>
  <c r="O121" i="1" s="1"/>
  <c r="F105" i="1"/>
  <c r="O105" i="1" s="1"/>
  <c r="F89" i="1"/>
  <c r="O89" i="1" s="1"/>
  <c r="F67" i="1"/>
  <c r="O67" i="1" s="1"/>
  <c r="F56" i="1"/>
  <c r="O56" i="1" s="1"/>
  <c r="F35" i="1"/>
  <c r="O35" i="1" s="1"/>
  <c r="F32" i="1"/>
  <c r="O32" i="1" s="1"/>
  <c r="F23" i="1"/>
  <c r="O23" i="1" s="1"/>
  <c r="F8" i="1"/>
  <c r="O8" i="1" s="1"/>
  <c r="F150" i="1"/>
  <c r="O150" i="1" s="1"/>
  <c r="F142" i="1"/>
  <c r="O142" i="1" s="1"/>
  <c r="F138" i="1"/>
  <c r="O138" i="1" s="1"/>
  <c r="F130" i="1"/>
  <c r="O130" i="1" s="1"/>
  <c r="F119" i="1"/>
  <c r="O119" i="1" s="1"/>
  <c r="F111" i="1"/>
  <c r="O111" i="1" s="1"/>
  <c r="F103" i="1"/>
  <c r="O103" i="1" s="1"/>
  <c r="F95" i="1"/>
  <c r="O95" i="1" s="1"/>
  <c r="F87" i="1"/>
  <c r="O87" i="1" s="1"/>
  <c r="F71" i="1"/>
  <c r="O71" i="1" s="1"/>
  <c r="F66" i="1"/>
  <c r="O66" i="1" s="1"/>
  <c r="F54" i="1"/>
  <c r="O54" i="1" s="1"/>
  <c r="F39" i="1"/>
  <c r="O39" i="1" s="1"/>
  <c r="F34" i="1"/>
  <c r="O34" i="1" s="1"/>
  <c r="F6" i="1"/>
  <c r="O6" i="1" s="1"/>
  <c r="F117" i="1"/>
  <c r="O117" i="1" s="1"/>
  <c r="F109" i="1"/>
  <c r="O109" i="1" s="1"/>
  <c r="F101" i="1"/>
  <c r="O101" i="1" s="1"/>
  <c r="F93" i="1"/>
  <c r="O93" i="1" s="1"/>
  <c r="F85" i="1"/>
  <c r="O85" i="1" s="1"/>
  <c r="F80" i="1"/>
  <c r="O80" i="1" s="1"/>
  <c r="F69" i="1"/>
  <c r="O69" i="1" s="1"/>
  <c r="F65" i="1"/>
  <c r="O65" i="1" s="1"/>
  <c r="F48" i="1"/>
  <c r="O48" i="1" s="1"/>
  <c r="F37" i="1"/>
  <c r="O37" i="1" s="1"/>
  <c r="F33" i="1"/>
  <c r="O33" i="1" s="1"/>
  <c r="E87" i="1"/>
  <c r="J87" i="1" s="1"/>
  <c r="E139" i="1"/>
  <c r="J139" i="1" s="1"/>
  <c r="E82" i="1"/>
  <c r="J82" i="1" s="1"/>
  <c r="E76" i="1"/>
  <c r="J76" i="1" s="1"/>
  <c r="E58" i="1"/>
  <c r="J58" i="1" s="1"/>
  <c r="E49" i="1"/>
  <c r="J49" i="1" s="1"/>
  <c r="E26" i="1"/>
  <c r="J26" i="1" s="1"/>
  <c r="E132" i="1"/>
  <c r="J132" i="1" s="1"/>
  <c r="E146" i="1"/>
  <c r="J146" i="1" s="1"/>
  <c r="E45" i="1"/>
  <c r="J45" i="1" s="1"/>
  <c r="E86" i="1"/>
  <c r="J86" i="1" s="1"/>
  <c r="E110" i="1"/>
  <c r="J110" i="1" s="1"/>
  <c r="E148" i="1"/>
  <c r="J148" i="1" s="1"/>
  <c r="E141" i="1"/>
  <c r="J141" i="1" s="1"/>
  <c r="E115" i="1"/>
  <c r="J115" i="1" s="1"/>
  <c r="E90" i="1"/>
  <c r="J90" i="1" s="1"/>
  <c r="E121" i="1"/>
  <c r="J121" i="1" s="1"/>
  <c r="E74" i="1"/>
  <c r="J74" i="1" s="1"/>
  <c r="E33" i="1"/>
  <c r="J33" i="1" s="1"/>
  <c r="E9" i="1"/>
  <c r="J9" i="1" s="1"/>
  <c r="E99" i="1"/>
  <c r="J99" i="1" s="1"/>
  <c r="E104" i="1"/>
  <c r="J104" i="1" s="1"/>
  <c r="E102" i="1"/>
  <c r="J102" i="1" s="1"/>
  <c r="E60" i="1"/>
  <c r="J60" i="1" s="1"/>
  <c r="T31" i="1"/>
  <c r="U27" i="1"/>
  <c r="E17" i="1"/>
  <c r="J17" i="1" s="1"/>
  <c r="E53" i="1"/>
  <c r="J53" i="1" s="1"/>
  <c r="E114" i="1"/>
  <c r="J114" i="1" s="1"/>
  <c r="E108" i="1"/>
  <c r="J108" i="1" s="1"/>
  <c r="E125" i="1"/>
  <c r="J125" i="1" s="1"/>
  <c r="E70" i="1"/>
  <c r="J70" i="1" s="1"/>
  <c r="E56" i="1"/>
  <c r="J56" i="1" s="1"/>
  <c r="E37" i="1"/>
  <c r="J37" i="1" s="1"/>
  <c r="T27" i="1"/>
  <c r="E112" i="1"/>
  <c r="J112" i="1" s="1"/>
  <c r="E89" i="1"/>
  <c r="J89" i="1" s="1"/>
  <c r="E80" i="1"/>
  <c r="J80" i="1" s="1"/>
  <c r="E51" i="1"/>
  <c r="J51" i="1" s="1"/>
  <c r="E43" i="1"/>
  <c r="J43" i="1" s="1"/>
  <c r="E13" i="1"/>
  <c r="J13" i="1" s="1"/>
  <c r="E147" i="1"/>
  <c r="J147" i="1" s="1"/>
  <c r="E123" i="1"/>
  <c r="J123" i="1" s="1"/>
  <c r="E46" i="1"/>
  <c r="J46" i="1" s="1"/>
  <c r="E39" i="1"/>
  <c r="J39" i="1" s="1"/>
  <c r="E23" i="1"/>
  <c r="J23" i="1" s="1"/>
  <c r="E12" i="1"/>
  <c r="J12" i="1" s="1"/>
  <c r="E137" i="1"/>
  <c r="J137" i="1" s="1"/>
  <c r="E130" i="1"/>
  <c r="J130" i="1" s="1"/>
  <c r="E105" i="1"/>
  <c r="J105" i="1" s="1"/>
  <c r="E93" i="1"/>
  <c r="J93" i="1" s="1"/>
  <c r="E79" i="1"/>
  <c r="J79" i="1" s="1"/>
  <c r="E67" i="1"/>
  <c r="J67" i="1" s="1"/>
  <c r="E63" i="1"/>
  <c r="J63" i="1" s="1"/>
  <c r="E32" i="1"/>
  <c r="J32" i="1" s="1"/>
  <c r="E30" i="1"/>
  <c r="J30" i="1" s="1"/>
  <c r="E144" i="1"/>
  <c r="J144" i="1" s="1"/>
  <c r="E142" i="1"/>
  <c r="J142" i="1" s="1"/>
  <c r="E135" i="1"/>
  <c r="J135" i="1" s="1"/>
  <c r="E128" i="1"/>
  <c r="J128" i="1" s="1"/>
  <c r="E126" i="1"/>
  <c r="J126" i="1" s="1"/>
  <c r="E120" i="1"/>
  <c r="J120" i="1" s="1"/>
  <c r="E118" i="1"/>
  <c r="J118" i="1" s="1"/>
  <c r="E116" i="1"/>
  <c r="J116" i="1" s="1"/>
  <c r="E107" i="1"/>
  <c r="J107" i="1" s="1"/>
  <c r="E101" i="1"/>
  <c r="J101" i="1" s="1"/>
  <c r="E98" i="1"/>
  <c r="J98" i="1" s="1"/>
  <c r="E95" i="1"/>
  <c r="J95" i="1" s="1"/>
  <c r="E92" i="1"/>
  <c r="J92" i="1" s="1"/>
  <c r="E83" i="1"/>
  <c r="J83" i="1" s="1"/>
  <c r="E72" i="1"/>
  <c r="J72" i="1" s="1"/>
  <c r="E69" i="1"/>
  <c r="J69" i="1" s="1"/>
  <c r="E59" i="1"/>
  <c r="J59" i="1" s="1"/>
  <c r="E55" i="1"/>
  <c r="J55" i="1" s="1"/>
  <c r="E41" i="1"/>
  <c r="J41" i="1" s="1"/>
  <c r="E16" i="1"/>
  <c r="J16" i="1" s="1"/>
  <c r="E11" i="1"/>
  <c r="J11" i="1" s="1"/>
  <c r="E149" i="1"/>
  <c r="J149" i="1" s="1"/>
  <c r="E133" i="1"/>
  <c r="J133" i="1" s="1"/>
  <c r="E111" i="1"/>
  <c r="J111" i="1" s="1"/>
  <c r="E88" i="1"/>
  <c r="J88" i="1" s="1"/>
  <c r="E78" i="1"/>
  <c r="J78" i="1" s="1"/>
  <c r="E75" i="1"/>
  <c r="J75" i="1" s="1"/>
  <c r="E65" i="1"/>
  <c r="J65" i="1" s="1"/>
  <c r="E62" i="1"/>
  <c r="J62" i="1" s="1"/>
  <c r="E48" i="1"/>
  <c r="J48" i="1" s="1"/>
  <c r="E36" i="1"/>
  <c r="J36" i="1" s="1"/>
  <c r="E34" i="1"/>
  <c r="J34" i="1" s="1"/>
  <c r="T32" i="1"/>
  <c r="E29" i="1"/>
  <c r="J29" i="1" s="1"/>
  <c r="B11" i="1"/>
  <c r="P79" i="1" s="1"/>
  <c r="N79" i="1" s="1"/>
  <c r="E138" i="1"/>
  <c r="J138" i="1" s="1"/>
  <c r="E131" i="1"/>
  <c r="J131" i="1" s="1"/>
  <c r="E122" i="1"/>
  <c r="J122" i="1" s="1"/>
  <c r="E97" i="1"/>
  <c r="J97" i="1" s="1"/>
  <c r="E91" i="1"/>
  <c r="J91" i="1" s="1"/>
  <c r="E85" i="1"/>
  <c r="J85" i="1" s="1"/>
  <c r="E81" i="1"/>
  <c r="J81" i="1" s="1"/>
  <c r="E52" i="1"/>
  <c r="J52" i="1" s="1"/>
  <c r="E50" i="1"/>
  <c r="J50" i="1" s="1"/>
  <c r="E44" i="1"/>
  <c r="J44" i="1" s="1"/>
  <c r="E38" i="1"/>
  <c r="J38" i="1" s="1"/>
  <c r="E27" i="1"/>
  <c r="J27" i="1" s="1"/>
  <c r="E15" i="1"/>
  <c r="J15" i="1" s="1"/>
  <c r="E145" i="1"/>
  <c r="J145" i="1" s="1"/>
  <c r="E129" i="1"/>
  <c r="J129" i="1" s="1"/>
  <c r="E119" i="1"/>
  <c r="J119" i="1" s="1"/>
  <c r="E113" i="1"/>
  <c r="J113" i="1" s="1"/>
  <c r="E106" i="1"/>
  <c r="J106" i="1" s="1"/>
  <c r="E103" i="1"/>
  <c r="J103" i="1" s="1"/>
  <c r="E100" i="1"/>
  <c r="J100" i="1" s="1"/>
  <c r="E94" i="1"/>
  <c r="J94" i="1" s="1"/>
  <c r="E77" i="1"/>
  <c r="J77" i="1" s="1"/>
  <c r="E71" i="1"/>
  <c r="J71" i="1" s="1"/>
  <c r="E61" i="1"/>
  <c r="J61" i="1" s="1"/>
  <c r="E57" i="1"/>
  <c r="J57" i="1" s="1"/>
  <c r="E54" i="1"/>
  <c r="J54" i="1" s="1"/>
  <c r="E47" i="1"/>
  <c r="J47" i="1" s="1"/>
  <c r="E42" i="1"/>
  <c r="J42" i="1" s="1"/>
  <c r="E31" i="1"/>
  <c r="J31" i="1" s="1"/>
  <c r="B25" i="1"/>
  <c r="E14" i="1"/>
  <c r="J14" i="1" s="1"/>
  <c r="E10" i="1"/>
  <c r="J10" i="1" s="1"/>
  <c r="E140" i="1"/>
  <c r="J140" i="1" s="1"/>
  <c r="E124" i="1"/>
  <c r="J124" i="1" s="1"/>
  <c r="E109" i="1"/>
  <c r="J109" i="1" s="1"/>
  <c r="E150" i="1"/>
  <c r="J150" i="1" s="1"/>
  <c r="E143" i="1"/>
  <c r="J143" i="1" s="1"/>
  <c r="E136" i="1"/>
  <c r="J136" i="1" s="1"/>
  <c r="E134" i="1"/>
  <c r="J134" i="1" s="1"/>
  <c r="E127" i="1"/>
  <c r="J127" i="1" s="1"/>
  <c r="E117" i="1"/>
  <c r="J117" i="1" s="1"/>
  <c r="E96" i="1"/>
  <c r="J96" i="1" s="1"/>
  <c r="E84" i="1"/>
  <c r="J84" i="1" s="1"/>
  <c r="E73" i="1"/>
  <c r="J73" i="1" s="1"/>
  <c r="E68" i="1"/>
  <c r="J68" i="1" s="1"/>
  <c r="E66" i="1"/>
  <c r="J66" i="1" s="1"/>
  <c r="E64" i="1"/>
  <c r="J64" i="1" s="1"/>
  <c r="E40" i="1"/>
  <c r="J40" i="1" s="1"/>
  <c r="E35" i="1"/>
  <c r="J35" i="1" s="1"/>
  <c r="E28" i="1"/>
  <c r="J28" i="1" s="1"/>
  <c r="E24" i="1"/>
  <c r="J24" i="1" s="1"/>
  <c r="E22" i="1"/>
  <c r="J22" i="1" s="1"/>
  <c r="E21" i="1"/>
  <c r="J21" i="1" s="1"/>
  <c r="E20" i="1"/>
  <c r="J20" i="1" s="1"/>
  <c r="E19" i="1"/>
  <c r="J19" i="1" s="1"/>
  <c r="E18" i="1"/>
  <c r="J18" i="1" s="1"/>
  <c r="F17" i="1"/>
  <c r="O17" i="1" s="1"/>
  <c r="F16" i="1"/>
  <c r="O16" i="1" s="1"/>
  <c r="F15" i="1"/>
  <c r="O15" i="1" s="1"/>
  <c r="F14" i="1"/>
  <c r="O14" i="1" s="1"/>
  <c r="F13" i="1"/>
  <c r="O13" i="1" s="1"/>
  <c r="F12" i="1"/>
  <c r="O12" i="1" s="1"/>
  <c r="F11" i="1"/>
  <c r="O11" i="1" s="1"/>
  <c r="E8" i="1"/>
  <c r="J8" i="1" s="1"/>
  <c r="E7" i="1"/>
  <c r="J7" i="1" s="1"/>
  <c r="E6" i="1"/>
  <c r="J6" i="1" s="1"/>
  <c r="F5" i="1"/>
  <c r="O5" i="1" s="1"/>
  <c r="F4" i="1"/>
  <c r="O4" i="1" s="1"/>
  <c r="F3" i="1"/>
  <c r="O3" i="1" s="1"/>
  <c r="E5" i="1"/>
  <c r="J5" i="1" s="1"/>
  <c r="E4" i="1"/>
  <c r="J4" i="1" s="1"/>
  <c r="E3" i="1"/>
  <c r="J3" i="1" s="1"/>
  <c r="F24" i="1"/>
  <c r="O24" i="1" s="1"/>
  <c r="K139" i="1" l="1"/>
  <c r="I139" i="1" s="1"/>
  <c r="P84" i="1"/>
  <c r="N84" i="1" s="1"/>
  <c r="K150" i="1"/>
  <c r="I150" i="1" s="1"/>
  <c r="K79" i="1"/>
  <c r="I79" i="1" s="1"/>
  <c r="P137" i="1"/>
  <c r="N137" i="1" s="1"/>
  <c r="K46" i="1"/>
  <c r="I46" i="1" s="1"/>
  <c r="P5" i="1"/>
  <c r="N5" i="1" s="1"/>
  <c r="P15" i="1"/>
  <c r="N15" i="1" s="1"/>
  <c r="P11" i="1"/>
  <c r="N11" i="1" s="1"/>
  <c r="P51" i="1"/>
  <c r="N51" i="1" s="1"/>
  <c r="K72" i="1"/>
  <c r="I72" i="1" s="1"/>
  <c r="K50" i="1"/>
  <c r="I50" i="1" s="1"/>
  <c r="K138" i="1"/>
  <c r="I138" i="1" s="1"/>
  <c r="K67" i="1"/>
  <c r="I67" i="1" s="1"/>
  <c r="P38" i="1"/>
  <c r="N38" i="1" s="1"/>
  <c r="K47" i="1"/>
  <c r="I47" i="1" s="1"/>
  <c r="P142" i="1"/>
  <c r="N142" i="1" s="1"/>
  <c r="K86" i="1"/>
  <c r="I86" i="1" s="1"/>
  <c r="K32" i="1"/>
  <c r="I32" i="1" s="1"/>
  <c r="K92" i="1"/>
  <c r="I92" i="1" s="1"/>
  <c r="P100" i="1"/>
  <c r="N100" i="1" s="1"/>
  <c r="P31" i="1"/>
  <c r="N31" i="1" s="1"/>
  <c r="K36" i="1"/>
  <c r="I36" i="1" s="1"/>
  <c r="K133" i="1"/>
  <c r="I133" i="1" s="1"/>
  <c r="P43" i="1"/>
  <c r="N43" i="1" s="1"/>
  <c r="P72" i="1"/>
  <c r="N72" i="1" s="1"/>
  <c r="K54" i="1"/>
  <c r="I54" i="1" s="1"/>
  <c r="P115" i="1"/>
  <c r="N115" i="1" s="1"/>
  <c r="K129" i="1"/>
  <c r="I129" i="1" s="1"/>
  <c r="P140" i="1"/>
  <c r="N140" i="1" s="1"/>
  <c r="K149" i="1"/>
  <c r="I149" i="1" s="1"/>
  <c r="K16" i="1"/>
  <c r="I16" i="1" s="1"/>
  <c r="P39" i="1"/>
  <c r="N39" i="1" s="1"/>
  <c r="P23" i="1"/>
  <c r="N23" i="1" s="1"/>
  <c r="K37" i="1"/>
  <c r="I37" i="1" s="1"/>
  <c r="K66" i="1"/>
  <c r="I66" i="1" s="1"/>
  <c r="P101" i="1"/>
  <c r="N101" i="1" s="1"/>
  <c r="K91" i="1"/>
  <c r="I91" i="1" s="1"/>
  <c r="P27" i="1"/>
  <c r="N27" i="1" s="1"/>
  <c r="P138" i="1"/>
  <c r="N138" i="1" s="1"/>
  <c r="P10" i="1"/>
  <c r="N10" i="1" s="1"/>
  <c r="P32" i="1"/>
  <c r="N32" i="1" s="1"/>
  <c r="K142" i="1"/>
  <c r="I142" i="1" s="1"/>
  <c r="K95" i="1"/>
  <c r="I95" i="1" s="1"/>
  <c r="K80" i="1"/>
  <c r="I80" i="1" s="1"/>
  <c r="K17" i="1"/>
  <c r="I17" i="1" s="1"/>
  <c r="P135" i="1"/>
  <c r="N135" i="1" s="1"/>
  <c r="P97" i="1"/>
  <c r="N97" i="1" s="1"/>
  <c r="K107" i="1"/>
  <c r="I107" i="1" s="1"/>
  <c r="K6" i="1"/>
  <c r="I6" i="1" s="1"/>
  <c r="P16" i="1"/>
  <c r="N16" i="1" s="1"/>
  <c r="P20" i="1"/>
  <c r="N20" i="1" s="1"/>
  <c r="P71" i="1"/>
  <c r="N71" i="1" s="1"/>
  <c r="K87" i="1"/>
  <c r="I87" i="1" s="1"/>
  <c r="K26" i="1"/>
  <c r="I26" i="1" s="1"/>
  <c r="K73" i="1"/>
  <c r="I73" i="1" s="1"/>
  <c r="K49" i="1"/>
  <c r="I49" i="1" s="1"/>
  <c r="P26" i="1"/>
  <c r="N26" i="1" s="1"/>
  <c r="P105" i="1"/>
  <c r="N105" i="1" s="1"/>
  <c r="P144" i="1"/>
  <c r="N144" i="1" s="1"/>
  <c r="P112" i="1"/>
  <c r="N112" i="1" s="1"/>
  <c r="P49" i="1"/>
  <c r="N49" i="1" s="1"/>
  <c r="P96" i="1"/>
  <c r="N96" i="1" s="1"/>
  <c r="P139" i="1"/>
  <c r="N139" i="1" s="1"/>
  <c r="P123" i="1"/>
  <c r="N123" i="1" s="1"/>
  <c r="P127" i="1"/>
  <c r="N127" i="1" s="1"/>
  <c r="K55" i="1"/>
  <c r="I55" i="1" s="1"/>
  <c r="K101" i="1"/>
  <c r="I101" i="1" s="1"/>
  <c r="P136" i="1"/>
  <c r="N136" i="1" s="1"/>
  <c r="P64" i="1"/>
  <c r="N64" i="1" s="1"/>
  <c r="P9" i="1"/>
  <c r="N9" i="1" s="1"/>
  <c r="K42" i="1"/>
  <c r="I42" i="1" s="1"/>
  <c r="K12" i="1"/>
  <c r="I12" i="1" s="1"/>
  <c r="K127" i="1"/>
  <c r="I127" i="1" s="1"/>
  <c r="K114" i="1"/>
  <c r="I114" i="1" s="1"/>
  <c r="P89" i="1"/>
  <c r="N89" i="1" s="1"/>
  <c r="K93" i="1"/>
  <c r="I93" i="1" s="1"/>
  <c r="K30" i="1"/>
  <c r="I30" i="1" s="1"/>
  <c r="K68" i="1"/>
  <c r="I68" i="1" s="1"/>
  <c r="K5" i="1"/>
  <c r="I5" i="1" s="1"/>
  <c r="P12" i="1"/>
  <c r="N12" i="1" s="1"/>
  <c r="K20" i="1"/>
  <c r="I20" i="1" s="1"/>
  <c r="P78" i="1"/>
  <c r="N78" i="1" s="1"/>
  <c r="K102" i="1"/>
  <c r="I102" i="1" s="1"/>
  <c r="K28" i="1"/>
  <c r="I28" i="1" s="1"/>
  <c r="K84" i="1"/>
  <c r="I84" i="1" s="1"/>
  <c r="K59" i="1"/>
  <c r="I59" i="1" s="1"/>
  <c r="K41" i="1"/>
  <c r="I41" i="1" s="1"/>
  <c r="K11" i="1"/>
  <c r="I11" i="1" s="1"/>
  <c r="P128" i="1"/>
  <c r="N128" i="1" s="1"/>
  <c r="P124" i="1"/>
  <c r="N124" i="1" s="1"/>
  <c r="K147" i="1"/>
  <c r="I147" i="1" s="1"/>
  <c r="K104" i="1"/>
  <c r="I104" i="1" s="1"/>
  <c r="K60" i="1"/>
  <c r="I60" i="1" s="1"/>
  <c r="P3" i="1"/>
  <c r="N3" i="1" s="1"/>
  <c r="P13" i="1"/>
  <c r="N13" i="1" s="1"/>
  <c r="K21" i="1"/>
  <c r="I21" i="1" s="1"/>
  <c r="P46" i="1"/>
  <c r="N46" i="1" s="1"/>
  <c r="K96" i="1"/>
  <c r="I96" i="1" s="1"/>
  <c r="P21" i="1"/>
  <c r="N21" i="1" s="1"/>
  <c r="K83" i="1"/>
  <c r="I83" i="1" s="1"/>
  <c r="K56" i="1"/>
  <c r="I56" i="1" s="1"/>
  <c r="K38" i="1"/>
  <c r="I38" i="1" s="1"/>
  <c r="P76" i="1"/>
  <c r="N76" i="1" s="1"/>
  <c r="K77" i="1"/>
  <c r="I77" i="1" s="1"/>
  <c r="K119" i="1"/>
  <c r="I119" i="1" s="1"/>
  <c r="K131" i="1"/>
  <c r="I131" i="1" s="1"/>
  <c r="P91" i="1"/>
  <c r="N91" i="1" s="1"/>
  <c r="K146" i="1"/>
  <c r="I146" i="1" s="1"/>
  <c r="P4" i="1"/>
  <c r="N4" i="1" s="1"/>
  <c r="P14" i="1"/>
  <c r="N14" i="1" s="1"/>
  <c r="K22" i="1"/>
  <c r="I22" i="1" s="1"/>
  <c r="P35" i="1"/>
  <c r="N35" i="1" s="1"/>
  <c r="K25" i="1"/>
  <c r="I25" i="1" s="1"/>
  <c r="K105" i="1"/>
  <c r="I105" i="1" s="1"/>
  <c r="K94" i="1"/>
  <c r="I94" i="1" s="1"/>
  <c r="P80" i="1"/>
  <c r="N80" i="1" s="1"/>
  <c r="P19" i="1"/>
  <c r="N19" i="1" s="1"/>
  <c r="K23" i="1"/>
  <c r="I23" i="1" s="1"/>
  <c r="K82" i="1"/>
  <c r="I82" i="1" s="1"/>
  <c r="K70" i="1"/>
  <c r="I70" i="1" s="1"/>
  <c r="K58" i="1"/>
  <c r="I58" i="1" s="1"/>
  <c r="K48" i="1"/>
  <c r="I48" i="1" s="1"/>
  <c r="K39" i="1"/>
  <c r="I39" i="1" s="1"/>
  <c r="B26" i="1"/>
  <c r="K24" i="1"/>
  <c r="I24" i="1" s="1"/>
  <c r="K117" i="1"/>
  <c r="I117" i="1" s="1"/>
  <c r="P77" i="1"/>
  <c r="N77" i="1" s="1"/>
  <c r="P145" i="1"/>
  <c r="N145" i="1" s="1"/>
  <c r="P130" i="1"/>
  <c r="N130" i="1" s="1"/>
  <c r="P133" i="1"/>
  <c r="N133" i="1" s="1"/>
  <c r="K111" i="1"/>
  <c r="I111" i="1" s="1"/>
  <c r="P86" i="1"/>
  <c r="N86" i="1" s="1"/>
  <c r="K69" i="1"/>
  <c r="I69" i="1" s="1"/>
  <c r="K116" i="1"/>
  <c r="I116" i="1" s="1"/>
  <c r="K144" i="1"/>
  <c r="I144" i="1" s="1"/>
  <c r="K141" i="1"/>
  <c r="I141" i="1" s="1"/>
  <c r="P24" i="1"/>
  <c r="N24" i="1" s="1"/>
  <c r="P17" i="1"/>
  <c r="N17" i="1" s="1"/>
  <c r="P75" i="1"/>
  <c r="N75" i="1" s="1"/>
  <c r="P70" i="1"/>
  <c r="N70" i="1" s="1"/>
  <c r="P63" i="1"/>
  <c r="N63" i="1" s="1"/>
  <c r="K100" i="1"/>
  <c r="I100" i="1" s="1"/>
  <c r="K90" i="1"/>
  <c r="I90" i="1" s="1"/>
  <c r="P56" i="1"/>
  <c r="N56" i="1" s="1"/>
  <c r="P30" i="1"/>
  <c r="N30" i="1" s="1"/>
  <c r="P8" i="1"/>
  <c r="N8" i="1" s="1"/>
  <c r="K76" i="1"/>
  <c r="I76" i="1" s="1"/>
  <c r="K65" i="1"/>
  <c r="I65" i="1" s="1"/>
  <c r="K53" i="1"/>
  <c r="I53" i="1" s="1"/>
  <c r="K45" i="1"/>
  <c r="I45" i="1" s="1"/>
  <c r="K35" i="1"/>
  <c r="I35" i="1" s="1"/>
  <c r="K15" i="1"/>
  <c r="I15" i="1" s="1"/>
  <c r="K40" i="1"/>
  <c r="I40" i="1" s="1"/>
  <c r="P93" i="1"/>
  <c r="N93" i="1" s="1"/>
  <c r="K134" i="1"/>
  <c r="I134" i="1" s="1"/>
  <c r="K124" i="1"/>
  <c r="I124" i="1" s="1"/>
  <c r="K10" i="1"/>
  <c r="I10" i="1" s="1"/>
  <c r="K57" i="1"/>
  <c r="I57" i="1" s="1"/>
  <c r="K103" i="1"/>
  <c r="I103" i="1" s="1"/>
  <c r="K145" i="1"/>
  <c r="I145" i="1" s="1"/>
  <c r="P61" i="1"/>
  <c r="N61" i="1" s="1"/>
  <c r="P148" i="1"/>
  <c r="N148" i="1" s="1"/>
  <c r="K29" i="1"/>
  <c r="I29" i="1" s="1"/>
  <c r="K78" i="1"/>
  <c r="I78" i="1" s="1"/>
  <c r="P134" i="1"/>
  <c r="N134" i="1" s="1"/>
  <c r="K112" i="1"/>
  <c r="I112" i="1" s="1"/>
  <c r="K7" i="1"/>
  <c r="I7" i="1" s="1"/>
  <c r="K3" i="1"/>
  <c r="I3" i="1" s="1"/>
  <c r="K8" i="1"/>
  <c r="I8" i="1" s="1"/>
  <c r="K18" i="1"/>
  <c r="I18" i="1" s="1"/>
  <c r="P67" i="1"/>
  <c r="N67" i="1" s="1"/>
  <c r="P62" i="1"/>
  <c r="N62" i="1" s="1"/>
  <c r="P55" i="1"/>
  <c r="N55" i="1" s="1"/>
  <c r="K99" i="1"/>
  <c r="I99" i="1" s="1"/>
  <c r="K89" i="1"/>
  <c r="I89" i="1" s="1"/>
  <c r="P48" i="1"/>
  <c r="N48" i="1" s="1"/>
  <c r="P29" i="1"/>
  <c r="N29" i="1" s="1"/>
  <c r="P7" i="1"/>
  <c r="N7" i="1" s="1"/>
  <c r="K75" i="1"/>
  <c r="I75" i="1" s="1"/>
  <c r="K63" i="1"/>
  <c r="I63" i="1" s="1"/>
  <c r="K52" i="1"/>
  <c r="I52" i="1" s="1"/>
  <c r="K44" i="1"/>
  <c r="I44" i="1" s="1"/>
  <c r="K34" i="1"/>
  <c r="I34" i="1" s="1"/>
  <c r="K14" i="1"/>
  <c r="I14" i="1" s="1"/>
  <c r="P60" i="1"/>
  <c r="N60" i="1" s="1"/>
  <c r="K136" i="1"/>
  <c r="I136" i="1" s="1"/>
  <c r="P132" i="1"/>
  <c r="N132" i="1" s="1"/>
  <c r="K61" i="1"/>
  <c r="I61" i="1" s="1"/>
  <c r="K106" i="1"/>
  <c r="I106" i="1" s="1"/>
  <c r="P146" i="1"/>
  <c r="N146" i="1" s="1"/>
  <c r="K81" i="1"/>
  <c r="I81" i="1" s="1"/>
  <c r="P129" i="1"/>
  <c r="N129" i="1" s="1"/>
  <c r="P82" i="1"/>
  <c r="N82" i="1" s="1"/>
  <c r="P141" i="1"/>
  <c r="N141" i="1" s="1"/>
  <c r="K110" i="1"/>
  <c r="I110" i="1" s="1"/>
  <c r="K121" i="1"/>
  <c r="I121" i="1" s="1"/>
  <c r="P104" i="1"/>
  <c r="N104" i="1" s="1"/>
  <c r="K4" i="1"/>
  <c r="I4" i="1" s="1"/>
  <c r="K19" i="1"/>
  <c r="I19" i="1" s="1"/>
  <c r="P59" i="1"/>
  <c r="N59" i="1" s="1"/>
  <c r="P54" i="1"/>
  <c r="N54" i="1" s="1"/>
  <c r="P47" i="1"/>
  <c r="N47" i="1" s="1"/>
  <c r="K97" i="1"/>
  <c r="I97" i="1" s="1"/>
  <c r="K88" i="1"/>
  <c r="I88" i="1" s="1"/>
  <c r="P40" i="1"/>
  <c r="N40" i="1" s="1"/>
  <c r="T28" i="1"/>
  <c r="P6" i="1"/>
  <c r="N6" i="1" s="1"/>
  <c r="K74" i="1"/>
  <c r="I74" i="1" s="1"/>
  <c r="K62" i="1"/>
  <c r="I62" i="1" s="1"/>
  <c r="K51" i="1"/>
  <c r="I51" i="1" s="1"/>
  <c r="K43" i="1"/>
  <c r="I43" i="1" s="1"/>
  <c r="K33" i="1"/>
  <c r="I33" i="1" s="1"/>
  <c r="K13" i="1"/>
  <c r="I13" i="1" s="1"/>
  <c r="K64" i="1"/>
  <c r="I64" i="1" s="1"/>
  <c r="P99" i="1"/>
  <c r="N99" i="1" s="1"/>
  <c r="K143" i="1"/>
  <c r="I143" i="1" s="1"/>
  <c r="K140" i="1"/>
  <c r="I140" i="1" s="1"/>
  <c r="K71" i="1"/>
  <c r="I71" i="1" s="1"/>
  <c r="K113" i="1"/>
  <c r="I113" i="1" s="1"/>
  <c r="K85" i="1"/>
  <c r="I85" i="1" s="1"/>
  <c r="P114" i="1"/>
  <c r="N114" i="1" s="1"/>
  <c r="P143" i="1"/>
  <c r="N143" i="1" s="1"/>
  <c r="K98" i="1"/>
  <c r="I98" i="1" s="1"/>
  <c r="K135" i="1"/>
  <c r="I135" i="1" s="1"/>
  <c r="K148" i="1"/>
  <c r="I148" i="1" s="1"/>
  <c r="P92" i="1"/>
  <c r="N92" i="1" s="1"/>
  <c r="P126" i="1"/>
  <c r="N126" i="1" s="1"/>
  <c r="K108" i="1"/>
  <c r="I108" i="1" s="1"/>
  <c r="P88" i="1"/>
  <c r="N88" i="1" s="1"/>
  <c r="K120" i="1"/>
  <c r="I120" i="1" s="1"/>
  <c r="P131" i="1"/>
  <c r="N131" i="1" s="1"/>
  <c r="K137" i="1"/>
  <c r="I137" i="1" s="1"/>
  <c r="K125" i="1"/>
  <c r="I125" i="1" s="1"/>
  <c r="P122" i="1"/>
  <c r="N122" i="1" s="1"/>
  <c r="P150" i="1"/>
  <c r="N150" i="1" s="1"/>
  <c r="K126" i="1"/>
  <c r="I126" i="1" s="1"/>
  <c r="P147" i="1"/>
  <c r="N147" i="1" s="1"/>
  <c r="P149" i="1"/>
  <c r="N149" i="1" s="1"/>
  <c r="K9" i="1"/>
  <c r="I9" i="1" s="1"/>
  <c r="P41" i="1"/>
  <c r="N41" i="1" s="1"/>
  <c r="P53" i="1"/>
  <c r="N53" i="1" s="1"/>
  <c r="P102" i="1"/>
  <c r="N102" i="1" s="1"/>
  <c r="P118" i="1"/>
  <c r="N118" i="1" s="1"/>
  <c r="K123" i="1"/>
  <c r="I123" i="1" s="1"/>
  <c r="P87" i="1"/>
  <c r="N87" i="1" s="1"/>
  <c r="P111" i="1"/>
  <c r="N111" i="1" s="1"/>
  <c r="K122" i="1"/>
  <c r="I122" i="1" s="1"/>
  <c r="P36" i="1"/>
  <c r="N36" i="1" s="1"/>
  <c r="P50" i="1"/>
  <c r="N50" i="1" s="1"/>
  <c r="P69" i="1"/>
  <c r="N69" i="1" s="1"/>
  <c r="P34" i="1"/>
  <c r="N34" i="1" s="1"/>
  <c r="P83" i="1"/>
  <c r="N83" i="1" s="1"/>
  <c r="P37" i="1"/>
  <c r="N37" i="1" s="1"/>
  <c r="P90" i="1"/>
  <c r="N90" i="1" s="1"/>
  <c r="P108" i="1"/>
  <c r="N108" i="1" s="1"/>
  <c r="P121" i="1"/>
  <c r="N121" i="1" s="1"/>
  <c r="P18" i="1"/>
  <c r="N18" i="1" s="1"/>
  <c r="P28" i="1"/>
  <c r="N28" i="1" s="1"/>
  <c r="P33" i="1"/>
  <c r="N33" i="1" s="1"/>
  <c r="P74" i="1"/>
  <c r="N74" i="1" s="1"/>
  <c r="P110" i="1"/>
  <c r="N110" i="1" s="1"/>
  <c r="K115" i="1"/>
  <c r="I115" i="1" s="1"/>
  <c r="P42" i="1"/>
  <c r="N42" i="1" s="1"/>
  <c r="P98" i="1"/>
  <c r="N98" i="1" s="1"/>
  <c r="P109" i="1"/>
  <c r="N109" i="1" s="1"/>
  <c r="K118" i="1"/>
  <c r="I118" i="1" s="1"/>
  <c r="P95" i="1"/>
  <c r="N95" i="1" s="1"/>
  <c r="P22" i="1"/>
  <c r="N22" i="1" s="1"/>
  <c r="K31" i="1"/>
  <c r="I31" i="1" s="1"/>
  <c r="P58" i="1"/>
  <c r="N58" i="1" s="1"/>
  <c r="P68" i="1"/>
  <c r="N68" i="1" s="1"/>
  <c r="P94" i="1"/>
  <c r="N94" i="1" s="1"/>
  <c r="P106" i="1"/>
  <c r="N106" i="1" s="1"/>
  <c r="P117" i="1"/>
  <c r="N117" i="1" s="1"/>
  <c r="P119" i="1"/>
  <c r="N119" i="1" s="1"/>
  <c r="P25" i="1"/>
  <c r="N25" i="1" s="1"/>
  <c r="P120" i="1"/>
  <c r="N120" i="1" s="1"/>
  <c r="P65" i="1"/>
  <c r="N65" i="1" s="1"/>
  <c r="P116" i="1"/>
  <c r="N116" i="1" s="1"/>
  <c r="K27" i="1"/>
  <c r="I27" i="1" s="1"/>
  <c r="P66" i="1"/>
  <c r="N66" i="1" s="1"/>
  <c r="P73" i="1"/>
  <c r="N73" i="1" s="1"/>
  <c r="P85" i="1"/>
  <c r="N85" i="1" s="1"/>
  <c r="P103" i="1"/>
  <c r="N103" i="1" s="1"/>
  <c r="P113" i="1"/>
  <c r="N113" i="1" s="1"/>
  <c r="P52" i="1"/>
  <c r="N52" i="1" s="1"/>
  <c r="P57" i="1"/>
  <c r="N57" i="1" s="1"/>
  <c r="K109" i="1"/>
  <c r="I109" i="1" s="1"/>
  <c r="P81" i="1"/>
  <c r="N81" i="1" s="1"/>
  <c r="P125" i="1"/>
  <c r="N125" i="1" s="1"/>
  <c r="P107" i="1"/>
  <c r="N107" i="1" s="1"/>
  <c r="P44" i="1"/>
  <c r="N44" i="1" s="1"/>
  <c r="K128" i="1"/>
  <c r="I128" i="1" s="1"/>
  <c r="P45" i="1"/>
  <c r="N45" i="1" s="1"/>
  <c r="K130" i="1"/>
  <c r="I130" i="1" s="1"/>
  <c r="K132" i="1"/>
  <c r="I132" i="1" s="1"/>
</calcChain>
</file>

<file path=xl/sharedStrings.xml><?xml version="1.0" encoding="utf-8"?>
<sst xmlns="http://schemas.openxmlformats.org/spreadsheetml/2006/main" count="25" uniqueCount="18">
  <si>
    <t>Zeit</t>
  </si>
  <si>
    <t>b =</t>
  </si>
  <si>
    <t>T* =</t>
  </si>
  <si>
    <t>T =</t>
  </si>
  <si>
    <t>t0 =</t>
  </si>
  <si>
    <t>F(t)</t>
  </si>
  <si>
    <t>F(t*)</t>
  </si>
  <si>
    <t>ln(-ln(1-F(t))</t>
  </si>
  <si>
    <t>ln(-ln(1-F(t*))</t>
  </si>
  <si>
    <t>Zeit t*</t>
  </si>
  <si>
    <t>Zeit t</t>
  </si>
  <si>
    <t>Netzlininien</t>
  </si>
  <si>
    <t>Punkt t0</t>
  </si>
  <si>
    <t>Punkt T</t>
  </si>
  <si>
    <t>n =</t>
  </si>
  <si>
    <t>r =</t>
  </si>
  <si>
    <t>Fmin(n)</t>
  </si>
  <si>
    <t>Fmax(r)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</si>
</sst>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74" formatCode="0.0000%"/>
  </numFmts>
  <fonts count="4" x14ac:knownFonts="1">
    <font>
      <sz val="10"/>
      <name val="Arial"/>
    </font>
    <font>
      <sz val="10"/>
      <name val="Arial"/>
    </font>
    <font>
      <sz val="11.75"/>
      <name val="Arial"/>
      <family val="2"/>
    </font>
    <font>
      <sz val="11.7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74" fontId="0" fillId="0" borderId="0" xfId="1" applyNumberFormat="1" applyFont="1"/>
    <xf numFmtId="0" fontId="0" fillId="2" borderId="0" xfId="0" applyFill="1"/>
    <xf numFmtId="0" fontId="0" fillId="0" borderId="0" xfId="0" quotePrefix="1"/>
    <xf numFmtId="164" fontId="0" fillId="0" borderId="0" xfId="0" applyNumberFormat="1"/>
    <xf numFmtId="0" fontId="0" fillId="3" borderId="0" xfId="0" applyFill="1"/>
    <xf numFmtId="2" fontId="0" fillId="3" borderId="0" xfId="0" applyNumberFormat="1" applyFill="1"/>
    <xf numFmtId="164" fontId="0" fillId="3" borderId="0" xfId="0" applyNumberFormat="1" applyFill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Ausfallverteilungsfunktion F(t)
im Lebensdauernetz</a:t>
            </a:r>
          </a:p>
        </c:rich>
      </c:tx>
      <c:layout>
        <c:manualLayout>
          <c:xMode val="edge"/>
          <c:yMode val="edge"/>
          <c:x val="0.61041666666666672"/>
          <c:y val="1.1958146487294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625000000000003E-2"/>
          <c:y val="0"/>
          <c:w val="0.5239583333333333"/>
          <c:h val="0.95366218236173395"/>
        </c:manualLayout>
      </c:layout>
      <c:scatterChart>
        <c:scatterStyle val="lineMarker"/>
        <c:varyColors val="0"/>
        <c:ser>
          <c:idx val="0"/>
          <c:order val="0"/>
          <c:tx>
            <c:v>F(t)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Tabelle1!$I$3:$I$150</c:f>
              <c:numCache>
                <c:formatCode>0.00</c:formatCode>
                <c:ptCount val="148"/>
                <c:pt idx="0">
                  <c:v>100.75</c:v>
                </c:pt>
                <c:pt idx="1">
                  <c:v>100.75</c:v>
                </c:pt>
                <c:pt idx="2">
                  <c:v>100.75</c:v>
                </c:pt>
                <c:pt idx="3">
                  <c:v>100.75</c:v>
                </c:pt>
                <c:pt idx="4">
                  <c:v>100.75</c:v>
                </c:pt>
                <c:pt idx="5">
                  <c:v>100.75</c:v>
                </c:pt>
                <c:pt idx="6">
                  <c:v>100.75</c:v>
                </c:pt>
                <c:pt idx="7">
                  <c:v>100.75</c:v>
                </c:pt>
                <c:pt idx="8">
                  <c:v>100.75</c:v>
                </c:pt>
                <c:pt idx="9">
                  <c:v>100.75</c:v>
                </c:pt>
                <c:pt idx="10">
                  <c:v>100.75</c:v>
                </c:pt>
                <c:pt idx="11">
                  <c:v>100.75</c:v>
                </c:pt>
                <c:pt idx="12">
                  <c:v>100.75</c:v>
                </c:pt>
                <c:pt idx="13">
                  <c:v>100.75</c:v>
                </c:pt>
                <c:pt idx="14">
                  <c:v>100.75</c:v>
                </c:pt>
                <c:pt idx="15">
                  <c:v>100.75</c:v>
                </c:pt>
                <c:pt idx="16">
                  <c:v>100.75</c:v>
                </c:pt>
                <c:pt idx="17">
                  <c:v>100.75</c:v>
                </c:pt>
                <c:pt idx="18">
                  <c:v>100.75</c:v>
                </c:pt>
                <c:pt idx="19">
                  <c:v>100.75</c:v>
                </c:pt>
                <c:pt idx="20">
                  <c:v>100.75</c:v>
                </c:pt>
                <c:pt idx="21">
                  <c:v>100.75</c:v>
                </c:pt>
                <c:pt idx="22">
                  <c:v>100.75</c:v>
                </c:pt>
                <c:pt idx="23">
                  <c:v>100.75</c:v>
                </c:pt>
                <c:pt idx="24">
                  <c:v>100.75</c:v>
                </c:pt>
                <c:pt idx="25">
                  <c:v>100.75</c:v>
                </c:pt>
                <c:pt idx="26">
                  <c:v>100.75</c:v>
                </c:pt>
                <c:pt idx="27">
                  <c:v>100.75</c:v>
                </c:pt>
                <c:pt idx="28">
                  <c:v>100.75</c:v>
                </c:pt>
                <c:pt idx="29">
                  <c:v>100.75</c:v>
                </c:pt>
                <c:pt idx="30">
                  <c:v>100.75</c:v>
                </c:pt>
                <c:pt idx="31">
                  <c:v>100.75</c:v>
                </c:pt>
                <c:pt idx="32">
                  <c:v>100.75</c:v>
                </c:pt>
                <c:pt idx="33">
                  <c:v>100.75</c:v>
                </c:pt>
                <c:pt idx="34">
                  <c:v>100.75</c:v>
                </c:pt>
                <c:pt idx="35">
                  <c:v>100.75</c:v>
                </c:pt>
                <c:pt idx="36">
                  <c:v>100.75</c:v>
                </c:pt>
                <c:pt idx="37">
                  <c:v>100.75</c:v>
                </c:pt>
                <c:pt idx="38">
                  <c:v>100.75</c:v>
                </c:pt>
                <c:pt idx="39">
                  <c:v>100.75</c:v>
                </c:pt>
                <c:pt idx="40">
                  <c:v>100.75</c:v>
                </c:pt>
                <c:pt idx="41">
                  <c:v>100.75</c:v>
                </c:pt>
                <c:pt idx="42">
                  <c:v>100.75</c:v>
                </c:pt>
                <c:pt idx="43">
                  <c:v>100.75</c:v>
                </c:pt>
                <c:pt idx="44">
                  <c:v>100.75</c:v>
                </c:pt>
                <c:pt idx="45">
                  <c:v>100.75</c:v>
                </c:pt>
                <c:pt idx="46">
                  <c:v>100.75</c:v>
                </c:pt>
                <c:pt idx="47">
                  <c:v>100.75</c:v>
                </c:pt>
                <c:pt idx="48">
                  <c:v>100.75</c:v>
                </c:pt>
                <c:pt idx="49">
                  <c:v>100.75</c:v>
                </c:pt>
                <c:pt idx="50">
                  <c:v>100.75</c:v>
                </c:pt>
                <c:pt idx="51">
                  <c:v>100.75</c:v>
                </c:pt>
                <c:pt idx="52">
                  <c:v>100.75</c:v>
                </c:pt>
                <c:pt idx="53">
                  <c:v>100.75</c:v>
                </c:pt>
                <c:pt idx="54">
                  <c:v>100.75</c:v>
                </c:pt>
                <c:pt idx="55">
                  <c:v>100.75</c:v>
                </c:pt>
                <c:pt idx="56">
                  <c:v>100.75</c:v>
                </c:pt>
                <c:pt idx="57">
                  <c:v>100.75</c:v>
                </c:pt>
                <c:pt idx="58">
                  <c:v>100.75</c:v>
                </c:pt>
                <c:pt idx="59">
                  <c:v>100.75</c:v>
                </c:pt>
                <c:pt idx="60">
                  <c:v>100.75</c:v>
                </c:pt>
                <c:pt idx="61">
                  <c:v>100.75</c:v>
                </c:pt>
                <c:pt idx="62">
                  <c:v>100.75</c:v>
                </c:pt>
                <c:pt idx="63">
                  <c:v>100.75</c:v>
                </c:pt>
                <c:pt idx="64">
                  <c:v>100.75</c:v>
                </c:pt>
                <c:pt idx="65">
                  <c:v>100.75</c:v>
                </c:pt>
                <c:pt idx="66">
                  <c:v>100.75</c:v>
                </c:pt>
                <c:pt idx="67">
                  <c:v>100.75</c:v>
                </c:pt>
                <c:pt idx="68">
                  <c:v>100.75</c:v>
                </c:pt>
                <c:pt idx="69">
                  <c:v>100.75</c:v>
                </c:pt>
                <c:pt idx="70">
                  <c:v>100.75</c:v>
                </c:pt>
                <c:pt idx="71">
                  <c:v>100.75</c:v>
                </c:pt>
                <c:pt idx="72">
                  <c:v>100.75</c:v>
                </c:pt>
                <c:pt idx="73">
                  <c:v>100.75</c:v>
                </c:pt>
                <c:pt idx="74">
                  <c:v>100.75</c:v>
                </c:pt>
                <c:pt idx="75">
                  <c:v>100.75</c:v>
                </c:pt>
                <c:pt idx="76">
                  <c:v>100.75</c:v>
                </c:pt>
                <c:pt idx="77">
                  <c:v>100.75</c:v>
                </c:pt>
                <c:pt idx="78">
                  <c:v>100.75</c:v>
                </c:pt>
                <c:pt idx="79">
                  <c:v>100.75</c:v>
                </c:pt>
                <c:pt idx="80">
                  <c:v>100.75</c:v>
                </c:pt>
                <c:pt idx="81">
                  <c:v>100.75</c:v>
                </c:pt>
                <c:pt idx="82">
                  <c:v>100.75</c:v>
                </c:pt>
                <c:pt idx="83">
                  <c:v>100.75</c:v>
                </c:pt>
                <c:pt idx="84">
                  <c:v>100.75</c:v>
                </c:pt>
                <c:pt idx="85">
                  <c:v>100.75</c:v>
                </c:pt>
                <c:pt idx="86">
                  <c:v>100.75</c:v>
                </c:pt>
                <c:pt idx="87">
                  <c:v>100.75</c:v>
                </c:pt>
                <c:pt idx="88">
                  <c:v>100.75</c:v>
                </c:pt>
                <c:pt idx="89">
                  <c:v>100.75</c:v>
                </c:pt>
                <c:pt idx="90">
                  <c:v>100.75</c:v>
                </c:pt>
                <c:pt idx="91">
                  <c:v>100.75</c:v>
                </c:pt>
                <c:pt idx="92">
                  <c:v>100.75</c:v>
                </c:pt>
                <c:pt idx="93">
                  <c:v>100.75</c:v>
                </c:pt>
                <c:pt idx="94">
                  <c:v>100.75</c:v>
                </c:pt>
                <c:pt idx="95">
                  <c:v>100.75</c:v>
                </c:pt>
                <c:pt idx="96">
                  <c:v>100.75</c:v>
                </c:pt>
                <c:pt idx="97">
                  <c:v>100.75</c:v>
                </c:pt>
                <c:pt idx="98">
                  <c:v>100.75</c:v>
                </c:pt>
                <c:pt idx="99">
                  <c:v>105</c:v>
                </c:pt>
                <c:pt idx="100">
                  <c:v>110</c:v>
                </c:pt>
                <c:pt idx="101">
                  <c:v>115</c:v>
                </c:pt>
                <c:pt idx="102">
                  <c:v>120</c:v>
                </c:pt>
                <c:pt idx="103">
                  <c:v>125</c:v>
                </c:pt>
                <c:pt idx="104">
                  <c:v>130</c:v>
                </c:pt>
                <c:pt idx="105">
                  <c:v>135</c:v>
                </c:pt>
                <c:pt idx="106">
                  <c:v>140</c:v>
                </c:pt>
                <c:pt idx="107">
                  <c:v>150</c:v>
                </c:pt>
                <c:pt idx="108">
                  <c:v>160</c:v>
                </c:pt>
                <c:pt idx="109">
                  <c:v>167.96</c:v>
                </c:pt>
                <c:pt idx="110">
                  <c:v>167.96</c:v>
                </c:pt>
                <c:pt idx="111">
                  <c:v>167.96</c:v>
                </c:pt>
                <c:pt idx="112">
                  <c:v>167.96</c:v>
                </c:pt>
                <c:pt idx="113">
                  <c:v>167.96</c:v>
                </c:pt>
                <c:pt idx="114">
                  <c:v>167.96</c:v>
                </c:pt>
                <c:pt idx="115">
                  <c:v>167.96</c:v>
                </c:pt>
                <c:pt idx="116">
                  <c:v>167.96</c:v>
                </c:pt>
                <c:pt idx="117">
                  <c:v>167.96</c:v>
                </c:pt>
                <c:pt idx="118">
                  <c:v>167.96</c:v>
                </c:pt>
                <c:pt idx="119">
                  <c:v>167.96</c:v>
                </c:pt>
                <c:pt idx="120">
                  <c:v>167.96</c:v>
                </c:pt>
                <c:pt idx="121">
                  <c:v>167.96</c:v>
                </c:pt>
                <c:pt idx="122">
                  <c:v>167.96</c:v>
                </c:pt>
                <c:pt idx="123">
                  <c:v>167.96</c:v>
                </c:pt>
                <c:pt idx="124">
                  <c:v>167.96</c:v>
                </c:pt>
                <c:pt idx="125">
                  <c:v>167.96</c:v>
                </c:pt>
                <c:pt idx="126">
                  <c:v>167.96</c:v>
                </c:pt>
                <c:pt idx="127">
                  <c:v>167.96</c:v>
                </c:pt>
                <c:pt idx="128">
                  <c:v>167.96</c:v>
                </c:pt>
                <c:pt idx="129">
                  <c:v>167.96</c:v>
                </c:pt>
                <c:pt idx="130">
                  <c:v>167.96</c:v>
                </c:pt>
                <c:pt idx="131">
                  <c:v>167.96</c:v>
                </c:pt>
                <c:pt idx="132">
                  <c:v>167.96</c:v>
                </c:pt>
                <c:pt idx="133">
                  <c:v>167.96</c:v>
                </c:pt>
                <c:pt idx="134">
                  <c:v>167.96</c:v>
                </c:pt>
                <c:pt idx="135">
                  <c:v>167.96</c:v>
                </c:pt>
                <c:pt idx="136">
                  <c:v>167.96</c:v>
                </c:pt>
                <c:pt idx="137">
                  <c:v>167.96</c:v>
                </c:pt>
                <c:pt idx="138">
                  <c:v>167.96</c:v>
                </c:pt>
                <c:pt idx="139">
                  <c:v>167.96</c:v>
                </c:pt>
                <c:pt idx="140">
                  <c:v>167.96</c:v>
                </c:pt>
                <c:pt idx="141">
                  <c:v>167.96</c:v>
                </c:pt>
                <c:pt idx="142">
                  <c:v>167.96</c:v>
                </c:pt>
                <c:pt idx="143">
                  <c:v>167.96</c:v>
                </c:pt>
                <c:pt idx="144">
                  <c:v>167.96</c:v>
                </c:pt>
                <c:pt idx="145">
                  <c:v>167.96</c:v>
                </c:pt>
                <c:pt idx="146">
                  <c:v>167.96</c:v>
                </c:pt>
                <c:pt idx="147">
                  <c:v>167.96</c:v>
                </c:pt>
              </c:numCache>
            </c:numRef>
          </c:xVal>
          <c:yVal>
            <c:numRef>
              <c:f>Tabelle1!$K$3:$K$150</c:f>
              <c:numCache>
                <c:formatCode>General</c:formatCode>
                <c:ptCount val="148"/>
                <c:pt idx="0">
                  <c:v>-7</c:v>
                </c:pt>
                <c:pt idx="1">
                  <c:v>-7</c:v>
                </c:pt>
                <c:pt idx="2">
                  <c:v>-7</c:v>
                </c:pt>
                <c:pt idx="3">
                  <c:v>-7</c:v>
                </c:pt>
                <c:pt idx="4">
                  <c:v>-7</c:v>
                </c:pt>
                <c:pt idx="5">
                  <c:v>-7</c:v>
                </c:pt>
                <c:pt idx="6">
                  <c:v>-7</c:v>
                </c:pt>
                <c:pt idx="7">
                  <c:v>-7</c:v>
                </c:pt>
                <c:pt idx="8">
                  <c:v>-7</c:v>
                </c:pt>
                <c:pt idx="9">
                  <c:v>-7</c:v>
                </c:pt>
                <c:pt idx="10">
                  <c:v>-7</c:v>
                </c:pt>
                <c:pt idx="11">
                  <c:v>-7</c:v>
                </c:pt>
                <c:pt idx="12">
                  <c:v>-7</c:v>
                </c:pt>
                <c:pt idx="13">
                  <c:v>-7</c:v>
                </c:pt>
                <c:pt idx="14">
                  <c:v>-7</c:v>
                </c:pt>
                <c:pt idx="15">
                  <c:v>-7</c:v>
                </c:pt>
                <c:pt idx="16">
                  <c:v>-7</c:v>
                </c:pt>
                <c:pt idx="17">
                  <c:v>-7</c:v>
                </c:pt>
                <c:pt idx="18">
                  <c:v>-7</c:v>
                </c:pt>
                <c:pt idx="19">
                  <c:v>-7</c:v>
                </c:pt>
                <c:pt idx="20">
                  <c:v>-7</c:v>
                </c:pt>
                <c:pt idx="21">
                  <c:v>-7</c:v>
                </c:pt>
                <c:pt idx="22">
                  <c:v>-7</c:v>
                </c:pt>
                <c:pt idx="23">
                  <c:v>-7</c:v>
                </c:pt>
                <c:pt idx="24">
                  <c:v>-7</c:v>
                </c:pt>
                <c:pt idx="25">
                  <c:v>-7</c:v>
                </c:pt>
                <c:pt idx="26">
                  <c:v>-7</c:v>
                </c:pt>
                <c:pt idx="27">
                  <c:v>-7</c:v>
                </c:pt>
                <c:pt idx="28">
                  <c:v>-7</c:v>
                </c:pt>
                <c:pt idx="29">
                  <c:v>-7</c:v>
                </c:pt>
                <c:pt idx="30">
                  <c:v>-7</c:v>
                </c:pt>
                <c:pt idx="31">
                  <c:v>-7</c:v>
                </c:pt>
                <c:pt idx="32">
                  <c:v>-7</c:v>
                </c:pt>
                <c:pt idx="33">
                  <c:v>-7</c:v>
                </c:pt>
                <c:pt idx="34">
                  <c:v>-7</c:v>
                </c:pt>
                <c:pt idx="35">
                  <c:v>-7</c:v>
                </c:pt>
                <c:pt idx="36">
                  <c:v>-7</c:v>
                </c:pt>
                <c:pt idx="37">
                  <c:v>-7</c:v>
                </c:pt>
                <c:pt idx="38">
                  <c:v>-7</c:v>
                </c:pt>
                <c:pt idx="39">
                  <c:v>-7</c:v>
                </c:pt>
                <c:pt idx="40">
                  <c:v>-7</c:v>
                </c:pt>
                <c:pt idx="41">
                  <c:v>-7</c:v>
                </c:pt>
                <c:pt idx="42">
                  <c:v>-7</c:v>
                </c:pt>
                <c:pt idx="43">
                  <c:v>-7</c:v>
                </c:pt>
                <c:pt idx="44">
                  <c:v>-7</c:v>
                </c:pt>
                <c:pt idx="45">
                  <c:v>-7</c:v>
                </c:pt>
                <c:pt idx="46">
                  <c:v>-7</c:v>
                </c:pt>
                <c:pt idx="47">
                  <c:v>-7</c:v>
                </c:pt>
                <c:pt idx="48">
                  <c:v>-7</c:v>
                </c:pt>
                <c:pt idx="49">
                  <c:v>-7</c:v>
                </c:pt>
                <c:pt idx="50">
                  <c:v>-7</c:v>
                </c:pt>
                <c:pt idx="51">
                  <c:v>-7</c:v>
                </c:pt>
                <c:pt idx="52">
                  <c:v>-7</c:v>
                </c:pt>
                <c:pt idx="53">
                  <c:v>-7</c:v>
                </c:pt>
                <c:pt idx="54">
                  <c:v>-7</c:v>
                </c:pt>
                <c:pt idx="55">
                  <c:v>-7</c:v>
                </c:pt>
                <c:pt idx="56">
                  <c:v>-7</c:v>
                </c:pt>
                <c:pt idx="57">
                  <c:v>-7</c:v>
                </c:pt>
                <c:pt idx="58">
                  <c:v>-7</c:v>
                </c:pt>
                <c:pt idx="59">
                  <c:v>-7</c:v>
                </c:pt>
                <c:pt idx="60">
                  <c:v>-7</c:v>
                </c:pt>
                <c:pt idx="61">
                  <c:v>-7</c:v>
                </c:pt>
                <c:pt idx="62">
                  <c:v>-7</c:v>
                </c:pt>
                <c:pt idx="63">
                  <c:v>-7</c:v>
                </c:pt>
                <c:pt idx="64">
                  <c:v>-7</c:v>
                </c:pt>
                <c:pt idx="65">
                  <c:v>-7</c:v>
                </c:pt>
                <c:pt idx="66">
                  <c:v>-7</c:v>
                </c:pt>
                <c:pt idx="67">
                  <c:v>-7</c:v>
                </c:pt>
                <c:pt idx="68">
                  <c:v>-7</c:v>
                </c:pt>
                <c:pt idx="69">
                  <c:v>-7</c:v>
                </c:pt>
                <c:pt idx="70">
                  <c:v>-7</c:v>
                </c:pt>
                <c:pt idx="71">
                  <c:v>-7</c:v>
                </c:pt>
                <c:pt idx="72">
                  <c:v>-7</c:v>
                </c:pt>
                <c:pt idx="73">
                  <c:v>-7</c:v>
                </c:pt>
                <c:pt idx="74">
                  <c:v>-7</c:v>
                </c:pt>
                <c:pt idx="75">
                  <c:v>-7</c:v>
                </c:pt>
                <c:pt idx="76">
                  <c:v>-7</c:v>
                </c:pt>
                <c:pt idx="77">
                  <c:v>-7</c:v>
                </c:pt>
                <c:pt idx="78">
                  <c:v>-7</c:v>
                </c:pt>
                <c:pt idx="79">
                  <c:v>-7</c:v>
                </c:pt>
                <c:pt idx="80">
                  <c:v>-7</c:v>
                </c:pt>
                <c:pt idx="81">
                  <c:v>-7</c:v>
                </c:pt>
                <c:pt idx="82">
                  <c:v>-7</c:v>
                </c:pt>
                <c:pt idx="83">
                  <c:v>-7</c:v>
                </c:pt>
                <c:pt idx="84">
                  <c:v>-7</c:v>
                </c:pt>
                <c:pt idx="85">
                  <c:v>-7</c:v>
                </c:pt>
                <c:pt idx="86">
                  <c:v>-7</c:v>
                </c:pt>
                <c:pt idx="87">
                  <c:v>-7</c:v>
                </c:pt>
                <c:pt idx="88">
                  <c:v>-7</c:v>
                </c:pt>
                <c:pt idx="89">
                  <c:v>-7</c:v>
                </c:pt>
                <c:pt idx="90">
                  <c:v>-7</c:v>
                </c:pt>
                <c:pt idx="91">
                  <c:v>-7</c:v>
                </c:pt>
                <c:pt idx="92">
                  <c:v>-7</c:v>
                </c:pt>
                <c:pt idx="93">
                  <c:v>-7</c:v>
                </c:pt>
                <c:pt idx="94">
                  <c:v>-7</c:v>
                </c:pt>
                <c:pt idx="95">
                  <c:v>-7</c:v>
                </c:pt>
                <c:pt idx="96">
                  <c:v>-7</c:v>
                </c:pt>
                <c:pt idx="97">
                  <c:v>-7</c:v>
                </c:pt>
                <c:pt idx="98">
                  <c:v>-7</c:v>
                </c:pt>
                <c:pt idx="99">
                  <c:v>-3.2188758248681997</c:v>
                </c:pt>
                <c:pt idx="100">
                  <c:v>-1.8325814637483102</c:v>
                </c:pt>
                <c:pt idx="101">
                  <c:v>-1.0216512475319812</c:v>
                </c:pt>
                <c:pt idx="102">
                  <c:v>-0.44628710262841947</c:v>
                </c:pt>
                <c:pt idx="103">
                  <c:v>0</c:v>
                </c:pt>
                <c:pt idx="104">
                  <c:v>0.36464311358790924</c:v>
                </c:pt>
                <c:pt idx="105">
                  <c:v>0.67294447324242557</c:v>
                </c:pt>
                <c:pt idx="106">
                  <c:v>0.94000725849147126</c:v>
                </c:pt>
                <c:pt idx="107">
                  <c:v>1.3862943611198901</c:v>
                </c:pt>
                <c:pt idx="108">
                  <c:v>1.7509374747078028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</c:numCache>
            </c:numRef>
          </c:yVal>
          <c:smooth val="1"/>
        </c:ser>
        <c:ser>
          <c:idx val="1"/>
          <c:order val="1"/>
          <c:tx>
            <c:v>F(t*)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Tabelle1!$N$3:$N$150</c:f>
              <c:numCache>
                <c:formatCode>General</c:formatCode>
                <c:ptCount val="148"/>
                <c:pt idx="0">
                  <c:v>0.99999999999998512</c:v>
                </c:pt>
                <c:pt idx="1">
                  <c:v>1.0499999999999943</c:v>
                </c:pt>
                <c:pt idx="2">
                  <c:v>1.1000000000000061</c:v>
                </c:pt>
                <c:pt idx="3">
                  <c:v>1.1499999999999877</c:v>
                </c:pt>
                <c:pt idx="4">
                  <c:v>1.200000000000006</c:v>
                </c:pt>
                <c:pt idx="5">
                  <c:v>1.2500000000000095</c:v>
                </c:pt>
                <c:pt idx="6">
                  <c:v>1.3000000000000069</c:v>
                </c:pt>
                <c:pt idx="7">
                  <c:v>1.3499999999999928</c:v>
                </c:pt>
                <c:pt idx="8">
                  <c:v>1.3999999999999986</c:v>
                </c:pt>
                <c:pt idx="9">
                  <c:v>1.5000000000000087</c:v>
                </c:pt>
                <c:pt idx="10">
                  <c:v>1.599999999999999</c:v>
                </c:pt>
                <c:pt idx="11">
                  <c:v>1.7000000000000015</c:v>
                </c:pt>
                <c:pt idx="12">
                  <c:v>1.799999999999998</c:v>
                </c:pt>
                <c:pt idx="13">
                  <c:v>1.8999999999999979</c:v>
                </c:pt>
                <c:pt idx="14">
                  <c:v>2.0000000000000049</c:v>
                </c:pt>
                <c:pt idx="15">
                  <c:v>2.1000000000000076</c:v>
                </c:pt>
                <c:pt idx="16">
                  <c:v>2.2000000000000011</c:v>
                </c:pt>
                <c:pt idx="17">
                  <c:v>2.2999999999999936</c:v>
                </c:pt>
                <c:pt idx="18">
                  <c:v>2.4000000000000012</c:v>
                </c:pt>
                <c:pt idx="19">
                  <c:v>2.4999999999999929</c:v>
                </c:pt>
                <c:pt idx="20">
                  <c:v>2.599999999999997</c:v>
                </c:pt>
                <c:pt idx="21">
                  <c:v>2.7000000000000046</c:v>
                </c:pt>
                <c:pt idx="22">
                  <c:v>2.8</c:v>
                </c:pt>
                <c:pt idx="23">
                  <c:v>2.8999999999999977</c:v>
                </c:pt>
                <c:pt idx="24">
                  <c:v>3.0000000000000031</c:v>
                </c:pt>
                <c:pt idx="25">
                  <c:v>3.2000000000000015</c:v>
                </c:pt>
                <c:pt idx="26">
                  <c:v>3.4000000000000021</c:v>
                </c:pt>
                <c:pt idx="27">
                  <c:v>3.6000000000000023</c:v>
                </c:pt>
                <c:pt idx="28">
                  <c:v>3.799999999999998</c:v>
                </c:pt>
                <c:pt idx="29">
                  <c:v>4.0000000000000018</c:v>
                </c:pt>
                <c:pt idx="30">
                  <c:v>4.1999999999999984</c:v>
                </c:pt>
                <c:pt idx="31">
                  <c:v>4.4000000000000012</c:v>
                </c:pt>
                <c:pt idx="32">
                  <c:v>4.6000000000000032</c:v>
                </c:pt>
                <c:pt idx="33">
                  <c:v>4.7999999999999963</c:v>
                </c:pt>
                <c:pt idx="34">
                  <c:v>5.0000000000000027</c:v>
                </c:pt>
                <c:pt idx="35">
                  <c:v>5.25</c:v>
                </c:pt>
                <c:pt idx="36">
                  <c:v>5.5</c:v>
                </c:pt>
                <c:pt idx="37">
                  <c:v>5.7499999999999973</c:v>
                </c:pt>
                <c:pt idx="38">
                  <c:v>5.9999999999999982</c:v>
                </c:pt>
                <c:pt idx="39">
                  <c:v>6.2499999999999982</c:v>
                </c:pt>
                <c:pt idx="40">
                  <c:v>6.5000000000000027</c:v>
                </c:pt>
                <c:pt idx="41">
                  <c:v>6.7500000000000018</c:v>
                </c:pt>
                <c:pt idx="42">
                  <c:v>6.9999999999999991</c:v>
                </c:pt>
                <c:pt idx="43">
                  <c:v>7.2499999999999991</c:v>
                </c:pt>
                <c:pt idx="44">
                  <c:v>7.5</c:v>
                </c:pt>
                <c:pt idx="45">
                  <c:v>8</c:v>
                </c:pt>
                <c:pt idx="46">
                  <c:v>8.5</c:v>
                </c:pt>
                <c:pt idx="47">
                  <c:v>9</c:v>
                </c:pt>
                <c:pt idx="48">
                  <c:v>9.5</c:v>
                </c:pt>
                <c:pt idx="49">
                  <c:v>10</c:v>
                </c:pt>
                <c:pt idx="50">
                  <c:v>10.499999999999998</c:v>
                </c:pt>
                <c:pt idx="51">
                  <c:v>10.999999999999998</c:v>
                </c:pt>
                <c:pt idx="52">
                  <c:v>11.499999999999998</c:v>
                </c:pt>
                <c:pt idx="53">
                  <c:v>12</c:v>
                </c:pt>
                <c:pt idx="54">
                  <c:v>12.5</c:v>
                </c:pt>
                <c:pt idx="55">
                  <c:v>13.000000000000004</c:v>
                </c:pt>
                <c:pt idx="56">
                  <c:v>13.5</c:v>
                </c:pt>
                <c:pt idx="57">
                  <c:v>13.999999999999998</c:v>
                </c:pt>
                <c:pt idx="58">
                  <c:v>15.000000000000002</c:v>
                </c:pt>
                <c:pt idx="59">
                  <c:v>16</c:v>
                </c:pt>
                <c:pt idx="60">
                  <c:v>17.000000000000004</c:v>
                </c:pt>
                <c:pt idx="61">
                  <c:v>18</c:v>
                </c:pt>
                <c:pt idx="62">
                  <c:v>19</c:v>
                </c:pt>
                <c:pt idx="63">
                  <c:v>20</c:v>
                </c:pt>
                <c:pt idx="64">
                  <c:v>21</c:v>
                </c:pt>
                <c:pt idx="65">
                  <c:v>21.999999999999996</c:v>
                </c:pt>
                <c:pt idx="66">
                  <c:v>23</c:v>
                </c:pt>
                <c:pt idx="67">
                  <c:v>23.999999999999996</c:v>
                </c:pt>
                <c:pt idx="68">
                  <c:v>25</c:v>
                </c:pt>
                <c:pt idx="69">
                  <c:v>26</c:v>
                </c:pt>
                <c:pt idx="70">
                  <c:v>27</c:v>
                </c:pt>
                <c:pt idx="71">
                  <c:v>27.999999999999996</c:v>
                </c:pt>
                <c:pt idx="72">
                  <c:v>28.999999999999996</c:v>
                </c:pt>
                <c:pt idx="73">
                  <c:v>30</c:v>
                </c:pt>
                <c:pt idx="74">
                  <c:v>32</c:v>
                </c:pt>
                <c:pt idx="75">
                  <c:v>34</c:v>
                </c:pt>
                <c:pt idx="76">
                  <c:v>35.999999999999993</c:v>
                </c:pt>
                <c:pt idx="77">
                  <c:v>38.000000000000007</c:v>
                </c:pt>
                <c:pt idx="78">
                  <c:v>40</c:v>
                </c:pt>
                <c:pt idx="79">
                  <c:v>41.999999999999993</c:v>
                </c:pt>
                <c:pt idx="80">
                  <c:v>43.999999999999993</c:v>
                </c:pt>
                <c:pt idx="81">
                  <c:v>45.999999999999993</c:v>
                </c:pt>
                <c:pt idx="82">
                  <c:v>48</c:v>
                </c:pt>
                <c:pt idx="83">
                  <c:v>49.999999999999986</c:v>
                </c:pt>
                <c:pt idx="84">
                  <c:v>52.499999999999979</c:v>
                </c:pt>
                <c:pt idx="85">
                  <c:v>55.000000000000014</c:v>
                </c:pt>
                <c:pt idx="86">
                  <c:v>57.500000000000043</c:v>
                </c:pt>
                <c:pt idx="87">
                  <c:v>60.000000000000085</c:v>
                </c:pt>
                <c:pt idx="88">
                  <c:v>62.499999999999964</c:v>
                </c:pt>
                <c:pt idx="89">
                  <c:v>65.000000000000213</c:v>
                </c:pt>
                <c:pt idx="90">
                  <c:v>67.500000000000085</c:v>
                </c:pt>
                <c:pt idx="91">
                  <c:v>70.000000000000014</c:v>
                </c:pt>
                <c:pt idx="92">
                  <c:v>72.499999999999815</c:v>
                </c:pt>
                <c:pt idx="93">
                  <c:v>75.000000000001023</c:v>
                </c:pt>
                <c:pt idx="94">
                  <c:v>79.999999999997755</c:v>
                </c:pt>
                <c:pt idx="95">
                  <c:v>84.999999999978911</c:v>
                </c:pt>
                <c:pt idx="96">
                  <c:v>90.000000000040998</c:v>
                </c:pt>
                <c:pt idx="97">
                  <c:v>94.999999999877033</c:v>
                </c:pt>
                <c:pt idx="98">
                  <c:v>99.999999999579046</c:v>
                </c:pt>
                <c:pt idx="99">
                  <c:v>105.00000000384242</c:v>
                </c:pt>
                <c:pt idx="100">
                  <c:v>110.00000002839722</c:v>
                </c:pt>
                <c:pt idx="101">
                  <c:v>115.00000016114393</c:v>
                </c:pt>
                <c:pt idx="102">
                  <c:v>120.00000091714442</c:v>
                </c:pt>
                <c:pt idx="103">
                  <c:v>67.957045711476127</c:v>
                </c:pt>
                <c:pt idx="104">
                  <c:v>67.957045711476127</c:v>
                </c:pt>
                <c:pt idx="105">
                  <c:v>67.957045711476127</c:v>
                </c:pt>
                <c:pt idx="106">
                  <c:v>67.957045711476127</c:v>
                </c:pt>
                <c:pt idx="107">
                  <c:v>67.957045711476127</c:v>
                </c:pt>
                <c:pt idx="108">
                  <c:v>67.957045711476127</c:v>
                </c:pt>
                <c:pt idx="109">
                  <c:v>67.957045711476127</c:v>
                </c:pt>
                <c:pt idx="110">
                  <c:v>67.957045711476127</c:v>
                </c:pt>
                <c:pt idx="111">
                  <c:v>67.957045711476127</c:v>
                </c:pt>
                <c:pt idx="112">
                  <c:v>67.957045711476127</c:v>
                </c:pt>
                <c:pt idx="113">
                  <c:v>67.957045711476127</c:v>
                </c:pt>
                <c:pt idx="114">
                  <c:v>67.957045711476127</c:v>
                </c:pt>
                <c:pt idx="115">
                  <c:v>67.957045711476127</c:v>
                </c:pt>
                <c:pt idx="116">
                  <c:v>67.957045711476127</c:v>
                </c:pt>
                <c:pt idx="117">
                  <c:v>67.957045711476127</c:v>
                </c:pt>
                <c:pt idx="118">
                  <c:v>67.957045711476127</c:v>
                </c:pt>
                <c:pt idx="119">
                  <c:v>67.957045711476127</c:v>
                </c:pt>
                <c:pt idx="120">
                  <c:v>67.957045711476127</c:v>
                </c:pt>
                <c:pt idx="121">
                  <c:v>67.957045711476127</c:v>
                </c:pt>
                <c:pt idx="122">
                  <c:v>67.957045711476127</c:v>
                </c:pt>
                <c:pt idx="123">
                  <c:v>67.957045711476127</c:v>
                </c:pt>
                <c:pt idx="124">
                  <c:v>67.957045711476127</c:v>
                </c:pt>
                <c:pt idx="125">
                  <c:v>67.957045711476127</c:v>
                </c:pt>
                <c:pt idx="126">
                  <c:v>67.957045711476127</c:v>
                </c:pt>
                <c:pt idx="127">
                  <c:v>67.957045711476127</c:v>
                </c:pt>
                <c:pt idx="128">
                  <c:v>67.957045711476127</c:v>
                </c:pt>
                <c:pt idx="129">
                  <c:v>67.957045711476127</c:v>
                </c:pt>
                <c:pt idx="130">
                  <c:v>67.957045711476127</c:v>
                </c:pt>
                <c:pt idx="131">
                  <c:v>67.957045711476127</c:v>
                </c:pt>
                <c:pt idx="132">
                  <c:v>67.957045711476127</c:v>
                </c:pt>
                <c:pt idx="133">
                  <c:v>67.957045711476127</c:v>
                </c:pt>
                <c:pt idx="134">
                  <c:v>67.957045711476127</c:v>
                </c:pt>
                <c:pt idx="135">
                  <c:v>67.957045711476127</c:v>
                </c:pt>
                <c:pt idx="136">
                  <c:v>67.957045711476127</c:v>
                </c:pt>
                <c:pt idx="137">
                  <c:v>67.957045711476127</c:v>
                </c:pt>
                <c:pt idx="138">
                  <c:v>67.957045711476127</c:v>
                </c:pt>
                <c:pt idx="139">
                  <c:v>67.957045711476127</c:v>
                </c:pt>
                <c:pt idx="140">
                  <c:v>67.957045711476127</c:v>
                </c:pt>
                <c:pt idx="141">
                  <c:v>67.957045711476127</c:v>
                </c:pt>
                <c:pt idx="142">
                  <c:v>67.957045711476127</c:v>
                </c:pt>
                <c:pt idx="143">
                  <c:v>67.957045711476127</c:v>
                </c:pt>
                <c:pt idx="144">
                  <c:v>67.957045711476127</c:v>
                </c:pt>
                <c:pt idx="145">
                  <c:v>67.957045711476127</c:v>
                </c:pt>
                <c:pt idx="146">
                  <c:v>67.957045711476127</c:v>
                </c:pt>
                <c:pt idx="147">
                  <c:v>67.957045711476127</c:v>
                </c:pt>
              </c:numCache>
            </c:numRef>
          </c:xVal>
          <c:yVal>
            <c:numRef>
              <c:f>Tabelle1!$P$3:$P$150</c:f>
              <c:numCache>
                <c:formatCode>General</c:formatCode>
                <c:ptCount val="148"/>
                <c:pt idx="0">
                  <c:v>-6.4377516497364313</c:v>
                </c:pt>
                <c:pt idx="1">
                  <c:v>-6.3401713213975484</c:v>
                </c:pt>
                <c:pt idx="2">
                  <c:v>-6.2471312901277409</c:v>
                </c:pt>
                <c:pt idx="3">
                  <c:v>-6.1582277649861057</c:v>
                </c:pt>
                <c:pt idx="4">
                  <c:v>-6.0731085361484825</c:v>
                </c:pt>
                <c:pt idx="5">
                  <c:v>-5.9914645471079666</c:v>
                </c:pt>
                <c:pt idx="6">
                  <c:v>-5.9130231208014088</c:v>
                </c:pt>
                <c:pt idx="7">
                  <c:v>-5.8375424648357361</c:v>
                </c:pt>
                <c:pt idx="8">
                  <c:v>-5.7648071764939779</c:v>
                </c:pt>
                <c:pt idx="9">
                  <c:v>-5.6268214335200613</c:v>
                </c:pt>
                <c:pt idx="10">
                  <c:v>-5.4977443912449315</c:v>
                </c:pt>
                <c:pt idx="11">
                  <c:v>-5.3764951476120588</c:v>
                </c:pt>
                <c:pt idx="12">
                  <c:v>-5.2621783199321657</c:v>
                </c:pt>
                <c:pt idx="13">
                  <c:v>-5.1540438773916142</c:v>
                </c:pt>
                <c:pt idx="14">
                  <c:v>-5.0514572886165059</c:v>
                </c:pt>
                <c:pt idx="15">
                  <c:v>-4.9538769602776398</c:v>
                </c:pt>
                <c:pt idx="16">
                  <c:v>-4.8608369290078599</c:v>
                </c:pt>
                <c:pt idx="17">
                  <c:v>-4.7719334038661989</c:v>
                </c:pt>
                <c:pt idx="18">
                  <c:v>-4.6868141750286005</c:v>
                </c:pt>
                <c:pt idx="19">
                  <c:v>-4.6051701859880971</c:v>
                </c:pt>
                <c:pt idx="20">
                  <c:v>-4.5267287596815313</c:v>
                </c:pt>
                <c:pt idx="21">
                  <c:v>-4.4512481037158311</c:v>
                </c:pt>
                <c:pt idx="22">
                  <c:v>-4.3785128153740853</c:v>
                </c:pt>
                <c:pt idx="23">
                  <c:v>-4.3083301757515464</c:v>
                </c:pt>
                <c:pt idx="24">
                  <c:v>-4.2405270724001802</c:v>
                </c:pt>
                <c:pt idx="25">
                  <c:v>-4.111450030125039</c:v>
                </c:pt>
                <c:pt idx="26">
                  <c:v>-3.9902007864921689</c:v>
                </c:pt>
                <c:pt idx="27">
                  <c:v>-3.8758839588122713</c:v>
                </c:pt>
                <c:pt idx="28">
                  <c:v>-3.7677495162717225</c:v>
                </c:pt>
                <c:pt idx="29">
                  <c:v>-3.6651629274966195</c:v>
                </c:pt>
                <c:pt idx="30">
                  <c:v>-3.567582599157757</c:v>
                </c:pt>
                <c:pt idx="31">
                  <c:v>-3.47454256788797</c:v>
                </c:pt>
                <c:pt idx="32">
                  <c:v>-3.3856390427463015</c:v>
                </c:pt>
                <c:pt idx="33">
                  <c:v>-3.3005198139087124</c:v>
                </c:pt>
                <c:pt idx="34">
                  <c:v>-3.2188758248681997</c:v>
                </c:pt>
                <c:pt idx="35">
                  <c:v>-3.1212954965293367</c:v>
                </c:pt>
                <c:pt idx="36">
                  <c:v>-3.028255465259551</c:v>
                </c:pt>
                <c:pt idx="37">
                  <c:v>-2.9393519401178843</c:v>
                </c:pt>
                <c:pt idx="38">
                  <c:v>-2.8542327112802921</c:v>
                </c:pt>
                <c:pt idx="39">
                  <c:v>-2.7725887222397816</c:v>
                </c:pt>
                <c:pt idx="40">
                  <c:v>-2.6941472959332176</c:v>
                </c:pt>
                <c:pt idx="41">
                  <c:v>-2.618666639967524</c:v>
                </c:pt>
                <c:pt idx="42">
                  <c:v>-2.5459313516257751</c:v>
                </c:pt>
                <c:pt idx="43">
                  <c:v>-2.4757487120032349</c:v>
                </c:pt>
                <c:pt idx="44">
                  <c:v>-2.4079456086518722</c:v>
                </c:pt>
                <c:pt idx="45">
                  <c:v>-2.2788685663767296</c:v>
                </c:pt>
                <c:pt idx="46">
                  <c:v>-2.15761932274386</c:v>
                </c:pt>
                <c:pt idx="47">
                  <c:v>-2.0433024950639629</c:v>
                </c:pt>
                <c:pt idx="48">
                  <c:v>-1.9351680525234112</c:v>
                </c:pt>
                <c:pt idx="49">
                  <c:v>-1.8325814637483102</c:v>
                </c:pt>
                <c:pt idx="50">
                  <c:v>-1.7350011354094466</c:v>
                </c:pt>
                <c:pt idx="51">
                  <c:v>-1.6419611041396607</c:v>
                </c:pt>
                <c:pt idx="52">
                  <c:v>-1.553057578997993</c:v>
                </c:pt>
                <c:pt idx="53">
                  <c:v>-1.4679383501604009</c:v>
                </c:pt>
                <c:pt idx="54">
                  <c:v>-1.3862943611198906</c:v>
                </c:pt>
                <c:pt idx="55">
                  <c:v>-1.3078529348133276</c:v>
                </c:pt>
                <c:pt idx="56">
                  <c:v>-1.2323722788476337</c:v>
                </c:pt>
                <c:pt idx="57">
                  <c:v>-1.1596369905058843</c:v>
                </c:pt>
                <c:pt idx="58">
                  <c:v>-1.0216512475319812</c:v>
                </c:pt>
                <c:pt idx="59">
                  <c:v>-0.89257420525683895</c:v>
                </c:pt>
                <c:pt idx="60">
                  <c:v>-0.77132496162396902</c:v>
                </c:pt>
                <c:pt idx="61">
                  <c:v>-0.6570081339440722</c:v>
                </c:pt>
                <c:pt idx="62">
                  <c:v>-0.5488736914035206</c:v>
                </c:pt>
                <c:pt idx="63">
                  <c:v>-0.44628710262841947</c:v>
                </c:pt>
                <c:pt idx="64">
                  <c:v>-0.34870677428955565</c:v>
                </c:pt>
                <c:pt idx="65">
                  <c:v>-0.25566674301976994</c:v>
                </c:pt>
                <c:pt idx="66">
                  <c:v>-0.16676321787810205</c:v>
                </c:pt>
                <c:pt idx="67">
                  <c:v>-8.1643989040510526E-2</c:v>
                </c:pt>
                <c:pt idx="68">
                  <c:v>0</c:v>
                </c:pt>
                <c:pt idx="69">
                  <c:v>7.84414263065627E-2</c:v>
                </c:pt>
                <c:pt idx="70">
                  <c:v>0.15392208227225673</c:v>
                </c:pt>
                <c:pt idx="71">
                  <c:v>0.22665737061400631</c:v>
                </c:pt>
                <c:pt idx="72">
                  <c:v>0.29684001023654633</c:v>
                </c:pt>
                <c:pt idx="73">
                  <c:v>0.36464311358790924</c:v>
                </c:pt>
                <c:pt idx="74">
                  <c:v>0.49372015586305162</c:v>
                </c:pt>
                <c:pt idx="75">
                  <c:v>0.61496939949592144</c:v>
                </c:pt>
                <c:pt idx="76">
                  <c:v>0.72928622717581826</c:v>
                </c:pt>
                <c:pt idx="77">
                  <c:v>0.83742066971637019</c:v>
                </c:pt>
                <c:pt idx="78">
                  <c:v>0.94000725849147126</c:v>
                </c:pt>
                <c:pt idx="79">
                  <c:v>1.0375875868303348</c:v>
                </c:pt>
                <c:pt idx="80">
                  <c:v>1.1306276181001205</c:v>
                </c:pt>
                <c:pt idx="81">
                  <c:v>1.2195311432417881</c:v>
                </c:pt>
                <c:pt idx="82">
                  <c:v>1.3046503720793803</c:v>
                </c:pt>
                <c:pt idx="83">
                  <c:v>1.3862943611198901</c:v>
                </c:pt>
                <c:pt idx="84">
                  <c:v>1.483874689458754</c:v>
                </c:pt>
                <c:pt idx="85">
                  <c:v>1.5769147207285408</c:v>
                </c:pt>
                <c:pt idx="86">
                  <c:v>1.6658182458702093</c:v>
                </c:pt>
                <c:pt idx="87">
                  <c:v>1.7509374747078028</c:v>
                </c:pt>
                <c:pt idx="88">
                  <c:v>1.8325814637483091</c:v>
                </c:pt>
                <c:pt idx="89">
                  <c:v>1.9110228900548791</c:v>
                </c:pt>
                <c:pt idx="90">
                  <c:v>1.9865035460205691</c:v>
                </c:pt>
                <c:pt idx="91">
                  <c:v>2.0592388343623171</c:v>
                </c:pt>
                <c:pt idx="92">
                  <c:v>2.1294214739848516</c:v>
                </c:pt>
                <c:pt idx="93">
                  <c:v>2.1972245773362467</c:v>
                </c:pt>
                <c:pt idx="94">
                  <c:v>2.3263016196113053</c:v>
                </c:pt>
                <c:pt idx="95">
                  <c:v>2.4475508632437353</c:v>
                </c:pt>
                <c:pt idx="96">
                  <c:v>2.5618676909250397</c:v>
                </c:pt>
                <c:pt idx="97">
                  <c:v>2.6700021334620914</c:v>
                </c:pt>
                <c:pt idx="98">
                  <c:v>2.7725887222313621</c:v>
                </c:pt>
                <c:pt idx="99">
                  <c:v>2.8701690506518345</c:v>
                </c:pt>
                <c:pt idx="100">
                  <c:v>2.9632090823647443</c:v>
                </c:pt>
                <c:pt idx="101">
                  <c:v>3.0521126097926019</c:v>
                </c:pt>
                <c:pt idx="102">
                  <c:v>3.1372318511134307</c:v>
                </c:pt>
                <c:pt idx="103">
                  <c:v>2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2</c:v>
                </c:pt>
                <c:pt idx="111">
                  <c:v>2</c:v>
                </c:pt>
                <c:pt idx="112">
                  <c:v>2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2</c:v>
                </c:pt>
                <c:pt idx="117">
                  <c:v>2</c:v>
                </c:pt>
                <c:pt idx="118">
                  <c:v>2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2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2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2</c:v>
                </c:pt>
                <c:pt idx="144">
                  <c:v>2</c:v>
                </c:pt>
                <c:pt idx="145">
                  <c:v>2</c:v>
                </c:pt>
                <c:pt idx="146">
                  <c:v>2</c:v>
                </c:pt>
                <c:pt idx="147">
                  <c:v>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Tabelle1!$S$3</c:f>
              <c:strCache>
                <c:ptCount val="1"/>
                <c:pt idx="0">
                  <c:v>0,1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0,1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Tabelle1!$T$3:$U$3</c:f>
              <c:numCache>
                <c:formatCode>General</c:formatCode>
                <c:ptCount val="2"/>
                <c:pt idx="0">
                  <c:v>-6.907</c:v>
                </c:pt>
                <c:pt idx="1">
                  <c:v>-6.907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Tabelle1!$S$4</c:f>
              <c:strCache>
                <c:ptCount val="1"/>
                <c:pt idx="0">
                  <c:v>0,2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0,2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Tabelle1!$T$4:$U$4</c:f>
              <c:numCache>
                <c:formatCode>General</c:formatCode>
                <c:ptCount val="2"/>
                <c:pt idx="0">
                  <c:v>-6.2140000000000004</c:v>
                </c:pt>
                <c:pt idx="1">
                  <c:v>-6.2140000000000004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Tabelle1!$S$5</c:f>
              <c:strCache>
                <c:ptCount val="1"/>
                <c:pt idx="0">
                  <c:v>0,3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0,3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Tabelle1!$T$5:$U$5</c:f>
              <c:numCache>
                <c:formatCode>General</c:formatCode>
                <c:ptCount val="2"/>
                <c:pt idx="0">
                  <c:v>-5.8079999999999998</c:v>
                </c:pt>
                <c:pt idx="1">
                  <c:v>-5.8079999999999998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Tabelle1!$S$6</c:f>
              <c:strCache>
                <c:ptCount val="1"/>
                <c:pt idx="0">
                  <c:v>0,5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0,4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Tabelle1!$T$6:$U$6</c:f>
              <c:numCache>
                <c:formatCode>General</c:formatCode>
                <c:ptCount val="2"/>
                <c:pt idx="0">
                  <c:v>-5.2960000000000003</c:v>
                </c:pt>
                <c:pt idx="1">
                  <c:v>-5.2960000000000003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Tabelle1!$S$7</c:f>
              <c:strCache>
                <c:ptCount val="1"/>
                <c:pt idx="0">
                  <c:v>1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0,5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Tabelle1!$T$7:$U$7</c:f>
              <c:numCache>
                <c:formatCode>General</c:formatCode>
                <c:ptCount val="2"/>
                <c:pt idx="0">
                  <c:v>-4.5999999999999996</c:v>
                </c:pt>
                <c:pt idx="1">
                  <c:v>-4.5999999999999996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Tabelle1!$S$8</c:f>
              <c:strCache>
                <c:ptCount val="1"/>
                <c:pt idx="0">
                  <c:v>2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1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Tabelle1!$T$8:$U$8</c:f>
              <c:numCache>
                <c:formatCode>General</c:formatCode>
                <c:ptCount val="2"/>
                <c:pt idx="0">
                  <c:v>-3.9020000000000001</c:v>
                </c:pt>
                <c:pt idx="1">
                  <c:v>-3.9020000000000001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Tabelle1!$S$9</c:f>
              <c:strCache>
                <c:ptCount val="1"/>
                <c:pt idx="0">
                  <c:v>3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2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Tabelle1!$T$9:$U$9</c:f>
              <c:numCache>
                <c:formatCode>General</c:formatCode>
                <c:ptCount val="2"/>
                <c:pt idx="0">
                  <c:v>-3.4910000000000001</c:v>
                </c:pt>
                <c:pt idx="1">
                  <c:v>-3.4910000000000001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Tabelle1!$S$10</c:f>
              <c:strCache>
                <c:ptCount val="1"/>
                <c:pt idx="0">
                  <c:v>5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5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Tabelle1!$T$10:$U$10</c:f>
              <c:numCache>
                <c:formatCode>General</c:formatCode>
                <c:ptCount val="2"/>
                <c:pt idx="0">
                  <c:v>-2.97</c:v>
                </c:pt>
                <c:pt idx="1">
                  <c:v>-2.97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Tabelle1!$S$11</c:f>
              <c:strCache>
                <c:ptCount val="1"/>
                <c:pt idx="0">
                  <c:v>10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10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Tabelle1!$T$11:$U$11</c:f>
              <c:numCache>
                <c:formatCode>General</c:formatCode>
                <c:ptCount val="2"/>
                <c:pt idx="0">
                  <c:v>-2.25</c:v>
                </c:pt>
                <c:pt idx="1">
                  <c:v>-2.25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Tabelle1!$S$12</c:f>
              <c:strCache>
                <c:ptCount val="1"/>
                <c:pt idx="0">
                  <c:v>20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20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Tabelle1!$T$12:$U$12</c:f>
              <c:numCache>
                <c:formatCode>General</c:formatCode>
                <c:ptCount val="2"/>
                <c:pt idx="0">
                  <c:v>-1.5</c:v>
                </c:pt>
                <c:pt idx="1">
                  <c:v>-1.5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Tabelle1!$S$13</c:f>
              <c:strCache>
                <c:ptCount val="1"/>
                <c:pt idx="0">
                  <c:v>30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30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Tabelle1!$T$13:$U$13</c:f>
              <c:numCache>
                <c:formatCode>General</c:formatCode>
                <c:ptCount val="2"/>
                <c:pt idx="0">
                  <c:v>-1.0309999999999999</c:v>
                </c:pt>
                <c:pt idx="1">
                  <c:v>-1.0309999999999999</c:v>
                </c:pt>
              </c:numCache>
            </c:numRef>
          </c:yVal>
          <c:smooth val="0"/>
        </c:ser>
        <c:ser>
          <c:idx val="13"/>
          <c:order val="13"/>
          <c:tx>
            <c:strRef>
              <c:f>Tabelle1!$S$14</c:f>
              <c:strCache>
                <c:ptCount val="1"/>
                <c:pt idx="0">
                  <c:v>40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40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Tabelle1!$T$14:$U$14</c:f>
              <c:numCache>
                <c:formatCode>General</c:formatCode>
                <c:ptCount val="2"/>
                <c:pt idx="0">
                  <c:v>-0.67200000000000004</c:v>
                </c:pt>
                <c:pt idx="1">
                  <c:v>-0.67200000000000004</c:v>
                </c:pt>
              </c:numCache>
            </c:numRef>
          </c:yVal>
          <c:smooth val="0"/>
        </c:ser>
        <c:ser>
          <c:idx val="14"/>
          <c:order val="14"/>
          <c:tx>
            <c:strRef>
              <c:f>Tabelle1!$S$15</c:f>
              <c:strCache>
                <c:ptCount val="1"/>
                <c:pt idx="0">
                  <c:v>50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50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Tabelle1!$T$15:$U$15</c:f>
              <c:numCache>
                <c:formatCode>General</c:formatCode>
                <c:ptCount val="2"/>
                <c:pt idx="0">
                  <c:v>-0.36699999999999999</c:v>
                </c:pt>
                <c:pt idx="1">
                  <c:v>-0.36699999999999999</c:v>
                </c:pt>
              </c:numCache>
            </c:numRef>
          </c:yVal>
          <c:smooth val="0"/>
        </c:ser>
        <c:ser>
          <c:idx val="15"/>
          <c:order val="15"/>
          <c:tx>
            <c:strRef>
              <c:f>Tabelle1!$S$16</c:f>
              <c:strCache>
                <c:ptCount val="1"/>
                <c:pt idx="0">
                  <c:v>60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Tabelle1!$T$16:$U$16</c:f>
              <c:numCache>
                <c:formatCode>General</c:formatCode>
                <c:ptCount val="2"/>
                <c:pt idx="0">
                  <c:v>-8.6999999999999994E-2</c:v>
                </c:pt>
                <c:pt idx="1">
                  <c:v>-8.6999999999999994E-2</c:v>
                </c:pt>
              </c:numCache>
            </c:numRef>
          </c:yVal>
          <c:smooth val="0"/>
        </c:ser>
        <c:ser>
          <c:idx val="16"/>
          <c:order val="16"/>
          <c:tx>
            <c:strRef>
              <c:f>Tabelle1!$S$17</c:f>
              <c:strCache>
                <c:ptCount val="1"/>
                <c:pt idx="0">
                  <c:v>63,2</c:v>
                </c:pt>
              </c:strCache>
            </c:strRef>
          </c:tx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63,2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Tabelle1!$T$17:$U$17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17"/>
          <c:order val="17"/>
          <c:tx>
            <c:strRef>
              <c:f>Tabelle1!$S$18</c:f>
              <c:strCache>
                <c:ptCount val="1"/>
                <c:pt idx="0">
                  <c:v>70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Tabelle1!$T$18:$U$18</c:f>
              <c:numCache>
                <c:formatCode>General</c:formatCode>
                <c:ptCount val="2"/>
                <c:pt idx="0">
                  <c:v>0.186</c:v>
                </c:pt>
                <c:pt idx="1">
                  <c:v>0.186</c:v>
                </c:pt>
              </c:numCache>
            </c:numRef>
          </c:yVal>
          <c:smooth val="0"/>
        </c:ser>
        <c:ser>
          <c:idx val="18"/>
          <c:order val="18"/>
          <c:tx>
            <c:strRef>
              <c:f>Tabelle1!$S$19</c:f>
              <c:strCache>
                <c:ptCount val="1"/>
                <c:pt idx="0">
                  <c:v>80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80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Tabelle1!$T$19:$U$19</c:f>
              <c:numCache>
                <c:formatCode>General</c:formatCode>
                <c:ptCount val="2"/>
                <c:pt idx="0">
                  <c:v>0.47599999999999998</c:v>
                </c:pt>
                <c:pt idx="1">
                  <c:v>0.47599999999999998</c:v>
                </c:pt>
              </c:numCache>
            </c:numRef>
          </c:yVal>
          <c:smooth val="0"/>
        </c:ser>
        <c:ser>
          <c:idx val="19"/>
          <c:order val="19"/>
          <c:tx>
            <c:strRef>
              <c:f>Tabelle1!$S$20</c:f>
              <c:strCache>
                <c:ptCount val="1"/>
                <c:pt idx="0">
                  <c:v>90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90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Tabelle1!$T$20:$U$20</c:f>
              <c:numCache>
                <c:formatCode>General</c:formatCode>
                <c:ptCount val="2"/>
                <c:pt idx="0">
                  <c:v>0.83399999999999996</c:v>
                </c:pt>
                <c:pt idx="1">
                  <c:v>0.83399999999999996</c:v>
                </c:pt>
              </c:numCache>
            </c:numRef>
          </c:yVal>
          <c:smooth val="0"/>
        </c:ser>
        <c:ser>
          <c:idx val="20"/>
          <c:order val="20"/>
          <c:tx>
            <c:strRef>
              <c:f>Tabelle1!$S$21</c:f>
              <c:strCache>
                <c:ptCount val="1"/>
                <c:pt idx="0">
                  <c:v>99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99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Tabelle1!$T$21:$U$21</c:f>
              <c:numCache>
                <c:formatCode>General</c:formatCode>
                <c:ptCount val="2"/>
                <c:pt idx="0">
                  <c:v>1.5269999999999999</c:v>
                </c:pt>
                <c:pt idx="1">
                  <c:v>1.5269999999999999</c:v>
                </c:pt>
              </c:numCache>
            </c:numRef>
          </c:yVal>
          <c:smooth val="0"/>
        </c:ser>
        <c:ser>
          <c:idx val="21"/>
          <c:order val="21"/>
          <c:tx>
            <c:strRef>
              <c:f>Tabelle1!$S$22</c:f>
              <c:strCache>
                <c:ptCount val="1"/>
                <c:pt idx="0">
                  <c:v>99,9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de-DE"/>
                      <a:t>99,9</a:t>
                    </a:r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delet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Tabelle1!$T$2:$U$2</c:f>
              <c:numCache>
                <c:formatCode>General</c:formatCode>
                <c:ptCount val="2"/>
                <c:pt idx="0">
                  <c:v>1</c:v>
                </c:pt>
                <c:pt idx="1">
                  <c:v>1000</c:v>
                </c:pt>
              </c:numCache>
            </c:numRef>
          </c:xVal>
          <c:yVal>
            <c:numRef>
              <c:f>Tabelle1!$T$22:$U$22</c:f>
              <c:numCache>
                <c:formatCode>General</c:formatCode>
                <c:ptCount val="2"/>
                <c:pt idx="0">
                  <c:v>1.9330000000000001</c:v>
                </c:pt>
                <c:pt idx="1">
                  <c:v>1.9330000000000001</c:v>
                </c:pt>
              </c:numCache>
            </c:numRef>
          </c:yVal>
          <c:smooth val="0"/>
        </c:ser>
        <c:ser>
          <c:idx val="22"/>
          <c:order val="22"/>
          <c:tx>
            <c:strRef>
              <c:f>Tabelle1!$S$27</c:f>
              <c:strCache>
                <c:ptCount val="1"/>
                <c:pt idx="0">
                  <c:v>Punkt t0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99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l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xVal>
            <c:numRef>
              <c:f>Tabelle1!$T$27</c:f>
              <c:numCache>
                <c:formatCode>General</c:formatCode>
                <c:ptCount val="1"/>
                <c:pt idx="0">
                  <c:v>100</c:v>
                </c:pt>
              </c:numCache>
            </c:numRef>
          </c:xVal>
          <c:yVal>
            <c:numRef>
              <c:f>Tabelle1!$U$27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</c:ser>
        <c:ser>
          <c:idx val="23"/>
          <c:order val="23"/>
          <c:tx>
            <c:strRef>
              <c:f>Tabelle1!$S$28</c:f>
              <c:strCache>
                <c:ptCount val="1"/>
                <c:pt idx="0">
                  <c:v>Punkt T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99"/>
              </a:solidFill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</c:dLbls>
          <c:errBars>
            <c:errDir val="y"/>
            <c:errBarType val="plus"/>
            <c:errValType val="fixedVal"/>
            <c:noEndCap val="1"/>
            <c:val val="7"/>
            <c:spPr>
              <a:ln w="25400">
                <a:solidFill>
                  <a:srgbClr val="FF0000"/>
                </a:solidFill>
                <a:prstDash val="lgDash"/>
              </a:ln>
            </c:spPr>
          </c:errBars>
          <c:xVal>
            <c:numRef>
              <c:f>Tabelle1!$T$28</c:f>
              <c:numCache>
                <c:formatCode>General</c:formatCode>
                <c:ptCount val="1"/>
                <c:pt idx="0">
                  <c:v>125</c:v>
                </c:pt>
              </c:numCache>
            </c:numRef>
          </c:xVal>
          <c:yVal>
            <c:numRef>
              <c:f>Tabelle1!$U$28</c:f>
              <c:numCache>
                <c:formatCode>General</c:formatCode>
                <c:ptCount val="1"/>
                <c:pt idx="0">
                  <c:v>-7</c:v>
                </c:pt>
              </c:numCache>
            </c:numRef>
          </c:yVal>
          <c:smooth val="0"/>
        </c:ser>
        <c:ser>
          <c:idx val="24"/>
          <c:order val="24"/>
          <c:tx>
            <c:strRef>
              <c:f>Tabelle1!$S$31</c:f>
              <c:strCache>
                <c:ptCount val="1"/>
                <c:pt idx="0">
                  <c:v>Fmax(r)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Tabelle1!$T$31</c:f>
              <c:numCache>
                <c:formatCode>General</c:formatCode>
                <c:ptCount val="1"/>
                <c:pt idx="0">
                  <c:v>141.06763286097441</c:v>
                </c:pt>
              </c:numCache>
            </c:numRef>
          </c:xVal>
          <c:yVal>
            <c:numRef>
              <c:f>Tabelle1!$U$31</c:f>
              <c:numCache>
                <c:formatCode>General</c:formatCode>
                <c:ptCount val="1"/>
                <c:pt idx="0">
                  <c:v>0.99268892949027088</c:v>
                </c:pt>
              </c:numCache>
            </c:numRef>
          </c:yVal>
          <c:smooth val="0"/>
        </c:ser>
        <c:ser>
          <c:idx val="25"/>
          <c:order val="25"/>
          <c:tx>
            <c:strRef>
              <c:f>Tabelle1!$S$32</c:f>
              <c:strCache>
                <c:ptCount val="1"/>
                <c:pt idx="0">
                  <c:v>Fmin(n)</c:v>
                </c:pt>
              </c:strCache>
            </c:strRef>
          </c:tx>
          <c:spPr>
            <a:ln w="28575">
              <a:noFill/>
            </a:ln>
          </c:spPr>
          <c:marker>
            <c:symbol val="dash"/>
            <c:size val="15"/>
            <c:spPr>
              <a:noFill/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Tabelle1!$T$32</c:f>
              <c:numCache>
                <c:formatCode>General</c:formatCode>
                <c:ptCount val="1"/>
                <c:pt idx="0">
                  <c:v>106.59923862265516</c:v>
                </c:pt>
              </c:numCache>
            </c:numRef>
          </c:xVal>
          <c:yVal>
            <c:numRef>
              <c:f>Tabelle1!$U$32</c:f>
              <c:numCache>
                <c:formatCode>General</c:formatCode>
                <c:ptCount val="1"/>
                <c:pt idx="0">
                  <c:v>-2.6638430853881676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4246656"/>
        <c:axId val="354248960"/>
      </c:scatterChart>
      <c:valAx>
        <c:axId val="354246656"/>
        <c:scaling>
          <c:logBase val="10"/>
          <c:orientation val="minMax"/>
          <c:max val="1000"/>
          <c:min val="1"/>
        </c:scaling>
        <c:delete val="0"/>
        <c:axPos val="b"/>
        <c:majorGridlines>
          <c:spPr>
            <a:ln w="12700">
              <a:solidFill>
                <a:srgbClr val="008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8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Zeit t</a:t>
                </a:r>
              </a:p>
            </c:rich>
          </c:tx>
          <c:layout>
            <c:manualLayout>
              <c:xMode val="edge"/>
              <c:yMode val="edge"/>
              <c:x val="0.30520833333333336"/>
              <c:y val="0.956651718983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8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4248960"/>
        <c:crossesAt val="-8"/>
        <c:crossBetween val="midCat"/>
      </c:valAx>
      <c:valAx>
        <c:axId val="354248960"/>
        <c:scaling>
          <c:orientation val="minMax"/>
          <c:max val="2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Ausfallwahrscheinlichkeit F(t) in %</a:t>
                </a:r>
              </a:p>
            </c:rich>
          </c:tx>
          <c:layout>
            <c:manualLayout>
              <c:xMode val="edge"/>
              <c:yMode val="edge"/>
              <c:x val="1.0416666666666667E-3"/>
              <c:y val="0.27802690582959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8000"/>
            </a:solidFill>
            <a:prstDash val="solid"/>
          </a:ln>
        </c:spPr>
        <c:crossAx val="354246656"/>
        <c:crosses val="autoZero"/>
        <c:crossBetween val="midCat"/>
      </c:valAx>
      <c:spPr>
        <a:noFill/>
        <a:ln w="12700">
          <a:solidFill>
            <a:srgbClr val="008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0" workbookViewId="0"/>
  </sheetViews>
  <sheetProtection content="1" objects="1"/>
  <pageMargins left="0.78740157480314965" right="0.78740157480314965" top="0.59055118110236227" bottom="0.59055118110236227" header="0.39370078740157483" footer="0.51181102362204722"/>
  <pageSetup paperSize="9" orientation="landscape" r:id="rId1"/>
  <headerFooter alignWithMargins="0"/>
  <drawing r:id="rId2"/>
  <legacyDrawing r:id="rId3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2833" cy="6360583"/>
    <xdr:graphicFrame macro="">
      <xdr:nvGraphicFramePr>
        <xdr:cNvPr id="2" name="Diagram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0.7765</cdr:x>
      <cdr:y>0.15925</cdr:y>
    </cdr:from>
    <cdr:to>
      <cdr:x>0.9275</cdr:x>
      <cdr:y>0.195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00316" y="1014777"/>
          <a:ext cx="1380744" cy="227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Formparameter b =</a:t>
          </a:r>
        </a:p>
      </cdr:txBody>
    </cdr:sp>
  </cdr:relSizeAnchor>
  <cdr:relSizeAnchor xmlns:cdr="http://schemas.openxmlformats.org/drawingml/2006/chartDrawing">
    <cdr:from>
      <cdr:x>0.77775</cdr:x>
      <cdr:y>0.249</cdr:y>
    </cdr:from>
    <cdr:to>
      <cdr:x>0.9195</cdr:x>
      <cdr:y>0.34475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1746" y="1586684"/>
          <a:ext cx="1296162" cy="610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Transformierte</a:t>
          </a:r>
        </a:p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charakteristische</a:t>
          </a:r>
        </a:p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Lebensdauer T* =</a:t>
          </a:r>
        </a:p>
      </cdr:txBody>
    </cdr:sp>
  </cdr:relSizeAnchor>
  <cdr:relSizeAnchor xmlns:cdr="http://schemas.openxmlformats.org/drawingml/2006/chartDrawing">
    <cdr:from>
      <cdr:x>0.77775</cdr:x>
      <cdr:y>0.37375</cdr:y>
    </cdr:from>
    <cdr:to>
      <cdr:x>0.92775</cdr:x>
      <cdr:y>0.4185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1746" y="2381619"/>
          <a:ext cx="1371600" cy="285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Ausfallfreie Zeit t</a:t>
          </a:r>
          <a:r>
            <a:rPr lang="de-DE" sz="1175" b="0" i="0" u="none" strike="noStrike" baseline="-25000">
              <a:solidFill>
                <a:srgbClr val="000000"/>
              </a:solidFill>
              <a:latin typeface="Arial"/>
              <a:cs typeface="Arial"/>
            </a:rPr>
            <a:t>0</a:t>
          </a: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 =</a:t>
          </a:r>
        </a:p>
      </cdr:txBody>
    </cdr:sp>
  </cdr:relSizeAnchor>
  <cdr:relSizeAnchor xmlns:cdr="http://schemas.openxmlformats.org/drawingml/2006/chartDrawing">
    <cdr:from>
      <cdr:x>0.616</cdr:x>
      <cdr:y>0.4655</cdr:y>
    </cdr:from>
    <cdr:to>
      <cdr:x>0.88375</cdr:x>
      <cdr:y>0.50125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704" y="2966271"/>
          <a:ext cx="2448306" cy="227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Charakteristische Lebensdauer T =</a:t>
          </a:r>
        </a:p>
      </cdr:txBody>
    </cdr:sp>
  </cdr:relSizeAnchor>
  <cdr:relSizeAnchor xmlns:cdr="http://schemas.openxmlformats.org/drawingml/2006/chartDrawing">
    <cdr:from>
      <cdr:x>0.616</cdr:x>
      <cdr:y>0.537</cdr:y>
    </cdr:from>
    <cdr:to>
      <cdr:x>0.92425</cdr:x>
      <cdr:y>0.60275</cdr:y>
    </cdr:to>
    <cdr:sp macro="" textlink="">
      <cdr:nvSpPr>
        <cdr:cNvPr id="2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704" y="3421885"/>
          <a:ext cx="2818638" cy="418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Ablesbarer Bereich          in Abhängigkeit</a:t>
          </a:r>
        </a:p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von Stichprobenumfang und Zensierung: </a:t>
          </a:r>
        </a:p>
      </cdr:txBody>
    </cdr:sp>
  </cdr:relSizeAnchor>
  <cdr:relSizeAnchor xmlns:cdr="http://schemas.openxmlformats.org/drawingml/2006/chartDrawing">
    <cdr:from>
      <cdr:x>0.7715</cdr:x>
      <cdr:y>0.5485</cdr:y>
    </cdr:from>
    <cdr:to>
      <cdr:x>0.78925</cdr:x>
      <cdr:y>0.5485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54596" y="3495165"/>
          <a:ext cx="16230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0.7715</cdr:x>
      <cdr:y>0.557</cdr:y>
    </cdr:from>
    <cdr:to>
      <cdr:x>0.78925</cdr:x>
      <cdr:y>0.558</cdr:y>
    </cdr:to>
    <cdr:sp macro="" textlink="">
      <cdr:nvSpPr>
        <cdr:cNvPr id="206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7054596" y="3549329"/>
          <a:ext cx="162306" cy="637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0.77775</cdr:x>
      <cdr:y>0.64475</cdr:y>
    </cdr:from>
    <cdr:to>
      <cdr:x>0.957</cdr:x>
      <cdr:y>0.6805</cdr:y>
    </cdr:to>
    <cdr:sp macro="" textlink="">
      <cdr:nvSpPr>
        <cdr:cNvPr id="206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1746" y="4108492"/>
          <a:ext cx="1639062" cy="227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Stichprobenumfang n =</a:t>
          </a:r>
        </a:p>
      </cdr:txBody>
    </cdr:sp>
  </cdr:relSizeAnchor>
  <cdr:relSizeAnchor xmlns:cdr="http://schemas.openxmlformats.org/drawingml/2006/chartDrawing">
    <cdr:from>
      <cdr:x>0.77975</cdr:x>
      <cdr:y>0.74775</cdr:y>
    </cdr:from>
    <cdr:to>
      <cdr:x>0.933</cdr:x>
      <cdr:y>0.7835</cdr:y>
    </cdr:to>
    <cdr:sp macro="" textlink="">
      <cdr:nvSpPr>
        <cdr:cNvPr id="206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0034" y="4764831"/>
          <a:ext cx="1401318" cy="227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Zensierungszahl r =</a:t>
          </a:r>
        </a:p>
      </cdr:txBody>
    </cdr:sp>
  </cdr:relSizeAnchor>
  <cdr:relSizeAnchor xmlns:cdr="http://schemas.openxmlformats.org/drawingml/2006/chartDrawing">
    <cdr:from>
      <cdr:x>0.61725</cdr:x>
      <cdr:y>0.82775</cdr:y>
    </cdr:from>
    <cdr:to>
      <cdr:x>0.984</cdr:x>
      <cdr:y>0.9235</cdr:y>
    </cdr:to>
    <cdr:sp macro="" textlink="">
      <cdr:nvSpPr>
        <cdr:cNvPr id="206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4134" y="5274609"/>
          <a:ext cx="3353562" cy="610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27432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Betrachtet wird die einseitige Zensierung, bei der </a:t>
          </a:r>
        </a:p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die ersten r Ausfälle aus n Einheiten ausgewertet</a:t>
          </a:r>
        </a:p>
        <a:p xmlns:a="http://schemas.openxmlformats.org/drawingml/2006/main">
          <a:pPr algn="l" rtl="0">
            <a:defRPr sz="1000"/>
          </a:pPr>
          <a:r>
            <a:rPr lang="de-DE" sz="1175" b="0" i="0" u="none" strike="noStrike" baseline="0">
              <a:solidFill>
                <a:srgbClr val="000000"/>
              </a:solidFill>
              <a:latin typeface="Arial"/>
              <a:cs typeface="Arial"/>
            </a:rPr>
            <a:t>werden.</a:t>
          </a:r>
        </a:p>
      </cdr:txBody>
    </cdr:sp>
  </cdr:relSizeAnchor>
  <cdr:relSizeAnchor xmlns:cdr="http://schemas.openxmlformats.org/drawingml/2006/chartDrawing">
    <cdr:from>
      <cdr:x>0.941</cdr:x>
      <cdr:y>0.64375</cdr:y>
    </cdr:from>
    <cdr:to>
      <cdr:x>0.99</cdr:x>
      <cdr:y>0.6795</cdr:y>
    </cdr:to>
    <cdr:sp macro="" textlink="Tabelle1!$B$15">
      <cdr:nvSpPr>
        <cdr:cNvPr id="2074" name="Text Box 2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604504" y="4102120"/>
          <a:ext cx="448056" cy="227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B37AD2C-355E-4E2B-BBB3-523CEF7E8C94}" type="TxLink"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fld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0.94175</cdr:x>
      <cdr:y>0.74775</cdr:y>
    </cdr:from>
    <cdr:to>
      <cdr:x>0.98975</cdr:x>
      <cdr:y>0.7835</cdr:y>
    </cdr:to>
    <cdr:sp macro="" textlink="Tabelle1!$B$18">
      <cdr:nvSpPr>
        <cdr:cNvPr id="2075" name="Text Box 27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611362" y="4764831"/>
          <a:ext cx="438912" cy="2278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24D2EFB6-47C9-44E3-8A04-6C80A046002B}" type="TxLink"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10</a:t>
          </a:fld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0.93325</cdr:x>
      <cdr:y>0.16125</cdr:y>
    </cdr:from>
    <cdr:to>
      <cdr:x>0.9895</cdr:x>
      <cdr:y>0.206</cdr:y>
    </cdr:to>
    <cdr:sp macro="" textlink="Tabelle1!$B$23">
      <cdr:nvSpPr>
        <cdr:cNvPr id="2081" name="Text Box 3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533638" y="1027521"/>
          <a:ext cx="514350" cy="285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16225C56-A01F-4C87-AD94-3090855CFB57}" type="TxLink"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2,0</a:t>
          </a:fld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0.93025</cdr:x>
      <cdr:y>0.267</cdr:y>
    </cdr:from>
    <cdr:to>
      <cdr:x>0.98975</cdr:x>
      <cdr:y>0.31175</cdr:y>
    </cdr:to>
    <cdr:sp macro="" textlink="Tabelle1!$B$24">
      <cdr:nvSpPr>
        <cdr:cNvPr id="2082" name="Text Box 3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506206" y="1701384"/>
          <a:ext cx="544068" cy="285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F76E0EB1-95BB-4ED7-BC86-C430E77B69F5}" type="TxLink"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25,00</a:t>
          </a:fld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0.93025</cdr:x>
      <cdr:y>0.37475</cdr:y>
    </cdr:from>
    <cdr:to>
      <cdr:x>0.98975</cdr:x>
      <cdr:y>0.4195</cdr:y>
    </cdr:to>
    <cdr:sp macro="" textlink="Tabelle1!$B$25">
      <cdr:nvSpPr>
        <cdr:cNvPr id="2083" name="Text Box 3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506206" y="2387991"/>
          <a:ext cx="544068" cy="285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A84D603B-9F86-4900-85A0-537266BBED9E}" type="TxLink"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100,00</a:t>
          </a:fld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0.93025</cdr:x>
      <cdr:y>0.4645</cdr:y>
    </cdr:from>
    <cdr:to>
      <cdr:x>0.98975</cdr:x>
      <cdr:y>0.50925</cdr:y>
    </cdr:to>
    <cdr:sp macro="" textlink="Tabelle1!$B$26">
      <cdr:nvSpPr>
        <cdr:cNvPr id="2084" name="Text Box 3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506206" y="2959899"/>
          <a:ext cx="544068" cy="285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27432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4BE840F7-CBBF-4FC4-AAB8-188D0297CFA8}" type="TxLink"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125,00</a:t>
          </a:fld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</cdr:x>
      <cdr:y>0.96275</cdr:y>
    </cdr:from>
    <cdr:to>
      <cdr:x>0.026</cdr:x>
      <cdr:y>1</cdr:y>
    </cdr:to>
    <cdr:sp macro="" textlink="">
      <cdr:nvSpPr>
        <cdr:cNvPr id="2085" name="Rectangle 3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34860"/>
          <a:ext cx="237744" cy="237365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miter lim="800000"/>
          <a:headEnd/>
          <a:tailEnd/>
        </a:ln>
      </cdr:spPr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V150"/>
  <sheetViews>
    <sheetView workbookViewId="0">
      <selection activeCell="B34" sqref="B34"/>
    </sheetView>
  </sheetViews>
  <sheetFormatPr baseColWidth="10" defaultRowHeight="12.75" x14ac:dyDescent="0.2"/>
  <cols>
    <col min="6" max="9" width="12.42578125" customWidth="1"/>
    <col min="20" max="20" width="11.5703125" bestFit="1" customWidth="1"/>
  </cols>
  <sheetData>
    <row r="1" spans="1:21" x14ac:dyDescent="0.2">
      <c r="D1" t="s">
        <v>0</v>
      </c>
      <c r="E1" t="s">
        <v>5</v>
      </c>
      <c r="F1" t="s">
        <v>6</v>
      </c>
      <c r="I1" t="s">
        <v>10</v>
      </c>
      <c r="J1" t="s">
        <v>7</v>
      </c>
      <c r="N1" t="s">
        <v>9</v>
      </c>
      <c r="O1" t="s">
        <v>8</v>
      </c>
      <c r="P1" t="s">
        <v>8</v>
      </c>
      <c r="S1" s="3"/>
      <c r="T1" s="4" t="s">
        <v>11</v>
      </c>
      <c r="U1" s="5"/>
    </row>
    <row r="2" spans="1:21" x14ac:dyDescent="0.2">
      <c r="B2" s="7">
        <v>20</v>
      </c>
      <c r="C2">
        <v>0</v>
      </c>
      <c r="D2">
        <v>0</v>
      </c>
      <c r="E2">
        <v>0</v>
      </c>
      <c r="F2">
        <v>0</v>
      </c>
      <c r="S2" s="2"/>
      <c r="T2" s="2">
        <v>1</v>
      </c>
      <c r="U2" s="2">
        <v>1000</v>
      </c>
    </row>
    <row r="3" spans="1:21" x14ac:dyDescent="0.2">
      <c r="A3" t="s">
        <v>1</v>
      </c>
      <c r="B3" s="9">
        <f>B2/10</f>
        <v>2</v>
      </c>
      <c r="C3">
        <v>1</v>
      </c>
      <c r="D3" s="1">
        <v>1</v>
      </c>
      <c r="E3">
        <f>IF(D3&gt;tnull,1-EXP(-(((D3-tnull)/Tstern)^b)),0)</f>
        <v>0</v>
      </c>
      <c r="F3">
        <f>1-EXP(-(((D3)/Tstern)^b))</f>
        <v>1.5987206823936395E-3</v>
      </c>
      <c r="I3" s="1">
        <f>ROUND(Tstern*(EXP(K3)^(1/b))+tnull,2)</f>
        <v>100.75</v>
      </c>
      <c r="J3" t="e">
        <f>LN(-LN(1-E3))</f>
        <v>#NUM!</v>
      </c>
      <c r="K3">
        <f t="shared" ref="K3:K34" si="0">IF(D3&lt;T,IF(ISNUMBER(J3),IF(J3&gt;-7,J3,-7),-7),IF(ISNUMBER(J3),IF(J3&lt;2,J3,2),2))</f>
        <v>-7</v>
      </c>
      <c r="N3">
        <f>Tstern*(EXP(P3)^(1/b))</f>
        <v>0.99999999999998512</v>
      </c>
      <c r="O3">
        <f t="shared" ref="O3:O34" si="1">LN(-LN(1-F3))</f>
        <v>-6.4377516497364313</v>
      </c>
      <c r="P3">
        <f t="shared" ref="P3:P34" si="2">IF(D3&lt;T,IF(ISNUMBER(O3),IF(O3&gt;-7,O3,-7),-7),IF(ISNUMBER(O3),IF(O3&lt;2,O3,2),2))</f>
        <v>-6.4377516497364313</v>
      </c>
      <c r="S3" s="2">
        <v>0.1</v>
      </c>
      <c r="T3" s="2">
        <v>-6.907</v>
      </c>
      <c r="U3" s="2">
        <v>-6.907</v>
      </c>
    </row>
    <row r="4" spans="1:21" x14ac:dyDescent="0.2">
      <c r="C4">
        <v>2</v>
      </c>
      <c r="D4" s="1">
        <v>1.05</v>
      </c>
      <c r="E4">
        <f t="shared" ref="E4:E67" si="3">IF(D4&gt;tnull,1-EXP(-(((D4-tnull)/Tstern)^b)),0)</f>
        <v>0</v>
      </c>
      <c r="F4">
        <f t="shared" ref="F4:F67" si="4">1-EXP(-(((D4)/Tstern)^b))</f>
        <v>1.7624450664353031E-3</v>
      </c>
      <c r="I4" s="1">
        <f t="shared" ref="I4:I67" si="5">ROUND(Tstern*(EXP(K4)^(1/b))+tnull,2)</f>
        <v>100.75</v>
      </c>
      <c r="J4" t="e">
        <f t="shared" ref="J4:J67" si="6">LN(-LN(1-E4))</f>
        <v>#NUM!</v>
      </c>
      <c r="K4">
        <f t="shared" si="0"/>
        <v>-7</v>
      </c>
      <c r="N4">
        <f t="shared" ref="N4:N67" si="7">Tstern*(EXP(P4)^(1/b))</f>
        <v>1.0499999999999943</v>
      </c>
      <c r="O4">
        <f t="shared" si="1"/>
        <v>-6.3401713213975484</v>
      </c>
      <c r="P4">
        <f t="shared" si="2"/>
        <v>-6.3401713213975484</v>
      </c>
      <c r="S4" s="2">
        <v>0.2</v>
      </c>
      <c r="T4" s="2">
        <v>-6.2140000000000004</v>
      </c>
      <c r="U4" s="2">
        <v>-6.2140000000000004</v>
      </c>
    </row>
    <row r="5" spans="1:21" x14ac:dyDescent="0.2">
      <c r="B5" s="7">
        <v>69</v>
      </c>
      <c r="C5">
        <v>3</v>
      </c>
      <c r="D5" s="1">
        <v>1.1000000000000001</v>
      </c>
      <c r="E5">
        <f t="shared" si="3"/>
        <v>0</v>
      </c>
      <c r="F5">
        <f t="shared" si="4"/>
        <v>1.9341271608005473E-3</v>
      </c>
      <c r="I5" s="1">
        <f t="shared" si="5"/>
        <v>100.75</v>
      </c>
      <c r="J5" t="e">
        <f t="shared" si="6"/>
        <v>#NUM!</v>
      </c>
      <c r="K5">
        <f t="shared" si="0"/>
        <v>-7</v>
      </c>
      <c r="N5">
        <f t="shared" si="7"/>
        <v>1.1000000000000061</v>
      </c>
      <c r="O5">
        <f t="shared" si="1"/>
        <v>-6.2471312901277409</v>
      </c>
      <c r="P5">
        <f t="shared" si="2"/>
        <v>-6.2471312901277409</v>
      </c>
      <c r="S5" s="2">
        <v>0.3</v>
      </c>
      <c r="T5" s="2">
        <v>-5.8079999999999998</v>
      </c>
      <c r="U5" s="2">
        <v>-5.8079999999999998</v>
      </c>
    </row>
    <row r="6" spans="1:21" x14ac:dyDescent="0.2">
      <c r="A6" t="s">
        <v>2</v>
      </c>
      <c r="B6" s="1">
        <f>VLOOKUP(B5,C3:D150,2)</f>
        <v>25</v>
      </c>
      <c r="C6">
        <v>4</v>
      </c>
      <c r="D6" s="1">
        <v>1.1499999999999999</v>
      </c>
      <c r="E6">
        <f t="shared" si="3"/>
        <v>0</v>
      </c>
      <c r="F6">
        <f t="shared" si="4"/>
        <v>2.1137628502144734E-3</v>
      </c>
      <c r="I6" s="1">
        <f t="shared" si="5"/>
        <v>100.75</v>
      </c>
      <c r="J6" t="e">
        <f t="shared" si="6"/>
        <v>#NUM!</v>
      </c>
      <c r="K6">
        <f t="shared" si="0"/>
        <v>-7</v>
      </c>
      <c r="N6">
        <f t="shared" si="7"/>
        <v>1.1499999999999877</v>
      </c>
      <c r="O6">
        <f t="shared" si="1"/>
        <v>-6.1582277649861057</v>
      </c>
      <c r="P6">
        <f t="shared" si="2"/>
        <v>-6.1582277649861057</v>
      </c>
      <c r="S6" s="2">
        <v>0.5</v>
      </c>
      <c r="T6" s="2">
        <v>-5.2960000000000003</v>
      </c>
      <c r="U6" s="2">
        <v>-5.2960000000000003</v>
      </c>
    </row>
    <row r="7" spans="1:21" x14ac:dyDescent="0.2">
      <c r="C7">
        <v>5</v>
      </c>
      <c r="D7" s="1">
        <v>1.2</v>
      </c>
      <c r="E7">
        <f t="shared" si="3"/>
        <v>0</v>
      </c>
      <c r="F7">
        <f t="shared" si="4"/>
        <v>2.3013478292581713E-3</v>
      </c>
      <c r="I7" s="1">
        <f t="shared" si="5"/>
        <v>100.75</v>
      </c>
      <c r="J7" t="e">
        <f t="shared" si="6"/>
        <v>#NUM!</v>
      </c>
      <c r="K7">
        <f t="shared" si="0"/>
        <v>-7</v>
      </c>
      <c r="N7">
        <f t="shared" si="7"/>
        <v>1.200000000000006</v>
      </c>
      <c r="O7">
        <f t="shared" si="1"/>
        <v>-6.0731085361484825</v>
      </c>
      <c r="P7">
        <f t="shared" si="2"/>
        <v>-6.0731085361484825</v>
      </c>
      <c r="S7" s="2">
        <v>1</v>
      </c>
      <c r="T7" s="2">
        <v>-4.5999999999999996</v>
      </c>
      <c r="U7" s="2">
        <v>-4.5999999999999996</v>
      </c>
    </row>
    <row r="8" spans="1:21" x14ac:dyDescent="0.2">
      <c r="B8" s="7">
        <v>99</v>
      </c>
      <c r="C8">
        <v>6</v>
      </c>
      <c r="D8" s="1">
        <v>1.25</v>
      </c>
      <c r="E8">
        <f t="shared" si="3"/>
        <v>0</v>
      </c>
      <c r="F8">
        <f t="shared" si="4"/>
        <v>2.4968776025399153E-3</v>
      </c>
      <c r="I8" s="1">
        <f t="shared" si="5"/>
        <v>100.75</v>
      </c>
      <c r="J8" t="e">
        <f t="shared" si="6"/>
        <v>#NUM!</v>
      </c>
      <c r="K8">
        <f t="shared" si="0"/>
        <v>-7</v>
      </c>
      <c r="N8">
        <f t="shared" si="7"/>
        <v>1.2500000000000095</v>
      </c>
      <c r="O8">
        <f t="shared" si="1"/>
        <v>-5.9914645471079666</v>
      </c>
      <c r="P8">
        <f t="shared" si="2"/>
        <v>-5.9914645471079666</v>
      </c>
      <c r="S8" s="2">
        <v>2</v>
      </c>
      <c r="T8" s="2">
        <v>-3.9020000000000001</v>
      </c>
      <c r="U8" s="2">
        <v>-3.9020000000000001</v>
      </c>
    </row>
    <row r="9" spans="1:21" x14ac:dyDescent="0.2">
      <c r="A9" t="s">
        <v>4</v>
      </c>
      <c r="B9" s="1">
        <f>VLOOKUP(B8,C2:D150,2)</f>
        <v>100</v>
      </c>
      <c r="C9">
        <v>7</v>
      </c>
      <c r="D9" s="1">
        <v>1.3</v>
      </c>
      <c r="E9">
        <f t="shared" si="3"/>
        <v>0</v>
      </c>
      <c r="F9">
        <f t="shared" si="4"/>
        <v>2.7003474848753539E-3</v>
      </c>
      <c r="I9" s="1">
        <f t="shared" si="5"/>
        <v>100.75</v>
      </c>
      <c r="J9" t="e">
        <f t="shared" si="6"/>
        <v>#NUM!</v>
      </c>
      <c r="K9">
        <f t="shared" si="0"/>
        <v>-7</v>
      </c>
      <c r="N9">
        <f t="shared" si="7"/>
        <v>1.3000000000000069</v>
      </c>
      <c r="O9">
        <f t="shared" si="1"/>
        <v>-5.9130231208014088</v>
      </c>
      <c r="P9">
        <f t="shared" si="2"/>
        <v>-5.9130231208014088</v>
      </c>
      <c r="S9" s="2">
        <v>3</v>
      </c>
      <c r="T9" s="2">
        <v>-3.4910000000000001</v>
      </c>
      <c r="U9" s="2">
        <v>-3.4910000000000001</v>
      </c>
    </row>
    <row r="10" spans="1:21" x14ac:dyDescent="0.2">
      <c r="C10">
        <v>8</v>
      </c>
      <c r="D10" s="1">
        <v>1.35</v>
      </c>
      <c r="E10">
        <f t="shared" si="3"/>
        <v>0</v>
      </c>
      <c r="F10">
        <f t="shared" si="4"/>
        <v>2.91175260147436E-3</v>
      </c>
      <c r="I10" s="1">
        <f t="shared" si="5"/>
        <v>100.75</v>
      </c>
      <c r="J10" t="e">
        <f t="shared" si="6"/>
        <v>#NUM!</v>
      </c>
      <c r="K10">
        <f t="shared" si="0"/>
        <v>-7</v>
      </c>
      <c r="N10">
        <f t="shared" si="7"/>
        <v>1.3499999999999928</v>
      </c>
      <c r="O10">
        <f t="shared" si="1"/>
        <v>-5.8375424648357361</v>
      </c>
      <c r="P10">
        <f t="shared" si="2"/>
        <v>-5.8375424648357361</v>
      </c>
      <c r="S10" s="2">
        <v>5</v>
      </c>
      <c r="T10" s="2">
        <v>-2.97</v>
      </c>
      <c r="U10" s="2">
        <v>-2.97</v>
      </c>
    </row>
    <row r="11" spans="1:21" x14ac:dyDescent="0.2">
      <c r="A11" t="s">
        <v>3</v>
      </c>
      <c r="B11" s="1">
        <f>B6+B9</f>
        <v>125</v>
      </c>
      <c r="C11">
        <v>9</v>
      </c>
      <c r="D11" s="1">
        <v>1.4</v>
      </c>
      <c r="E11">
        <f t="shared" si="3"/>
        <v>0</v>
      </c>
      <c r="F11">
        <f t="shared" si="4"/>
        <v>3.131087888135875E-3</v>
      </c>
      <c r="I11" s="1">
        <f t="shared" si="5"/>
        <v>100.75</v>
      </c>
      <c r="J11" t="e">
        <f t="shared" si="6"/>
        <v>#NUM!</v>
      </c>
      <c r="K11">
        <f t="shared" si="0"/>
        <v>-7</v>
      </c>
      <c r="N11">
        <f t="shared" si="7"/>
        <v>1.3999999999999986</v>
      </c>
      <c r="O11">
        <f t="shared" si="1"/>
        <v>-5.7648071764939779</v>
      </c>
      <c r="P11">
        <f t="shared" si="2"/>
        <v>-5.7648071764939779</v>
      </c>
      <c r="S11" s="2">
        <v>10</v>
      </c>
      <c r="T11" s="2">
        <v>-2.25</v>
      </c>
      <c r="U11" s="2">
        <v>-2.25</v>
      </c>
    </row>
    <row r="12" spans="1:21" x14ac:dyDescent="0.2">
      <c r="C12">
        <v>10</v>
      </c>
      <c r="D12" s="1">
        <v>1.5</v>
      </c>
      <c r="E12">
        <f t="shared" si="3"/>
        <v>0</v>
      </c>
      <c r="F12">
        <f t="shared" si="4"/>
        <v>3.5935277690066769E-3</v>
      </c>
      <c r="I12" s="1">
        <f t="shared" si="5"/>
        <v>100.75</v>
      </c>
      <c r="J12" t="e">
        <f t="shared" si="6"/>
        <v>#NUM!</v>
      </c>
      <c r="K12">
        <f t="shared" si="0"/>
        <v>-7</v>
      </c>
      <c r="N12">
        <f t="shared" si="7"/>
        <v>1.5000000000000087</v>
      </c>
      <c r="O12">
        <f t="shared" si="1"/>
        <v>-5.6268214335200613</v>
      </c>
      <c r="P12">
        <f t="shared" si="2"/>
        <v>-5.6268214335200613</v>
      </c>
      <c r="S12" s="2">
        <v>20</v>
      </c>
      <c r="T12" s="2">
        <v>-1.5</v>
      </c>
      <c r="U12" s="2">
        <v>-1.5</v>
      </c>
    </row>
    <row r="13" spans="1:21" x14ac:dyDescent="0.2">
      <c r="C13">
        <v>11</v>
      </c>
      <c r="D13" s="1">
        <v>1.6</v>
      </c>
      <c r="E13">
        <f t="shared" si="3"/>
        <v>0</v>
      </c>
      <c r="F13">
        <f t="shared" si="4"/>
        <v>4.0876228335275933E-3</v>
      </c>
      <c r="I13" s="1">
        <f t="shared" si="5"/>
        <v>100.75</v>
      </c>
      <c r="J13" t="e">
        <f t="shared" si="6"/>
        <v>#NUM!</v>
      </c>
      <c r="K13">
        <f t="shared" si="0"/>
        <v>-7</v>
      </c>
      <c r="N13">
        <f t="shared" si="7"/>
        <v>1.599999999999999</v>
      </c>
      <c r="O13">
        <f t="shared" si="1"/>
        <v>-5.4977443912449315</v>
      </c>
      <c r="P13">
        <f t="shared" si="2"/>
        <v>-5.4977443912449315</v>
      </c>
      <c r="S13" s="2">
        <v>30</v>
      </c>
      <c r="T13" s="2">
        <v>-1.0309999999999999</v>
      </c>
      <c r="U13" s="2">
        <v>-1.0309999999999999</v>
      </c>
    </row>
    <row r="14" spans="1:21" x14ac:dyDescent="0.2">
      <c r="C14">
        <v>12</v>
      </c>
      <c r="D14" s="1">
        <v>1.7</v>
      </c>
      <c r="E14">
        <f t="shared" si="3"/>
        <v>0</v>
      </c>
      <c r="F14">
        <f t="shared" si="4"/>
        <v>4.6133257708829145E-3</v>
      </c>
      <c r="I14" s="1">
        <f t="shared" si="5"/>
        <v>100.75</v>
      </c>
      <c r="J14" t="e">
        <f t="shared" si="6"/>
        <v>#NUM!</v>
      </c>
      <c r="K14">
        <f t="shared" si="0"/>
        <v>-7</v>
      </c>
      <c r="N14">
        <f t="shared" si="7"/>
        <v>1.7000000000000015</v>
      </c>
      <c r="O14">
        <f t="shared" si="1"/>
        <v>-5.3764951476120588</v>
      </c>
      <c r="P14">
        <f t="shared" si="2"/>
        <v>-5.3764951476120588</v>
      </c>
      <c r="S14" s="2">
        <v>40</v>
      </c>
      <c r="T14" s="2">
        <v>-0.67200000000000004</v>
      </c>
      <c r="U14" s="2">
        <v>-0.67200000000000004</v>
      </c>
    </row>
    <row r="15" spans="1:21" x14ac:dyDescent="0.2">
      <c r="A15" t="s">
        <v>14</v>
      </c>
      <c r="B15" s="7">
        <v>10</v>
      </c>
      <c r="C15">
        <v>13</v>
      </c>
      <c r="D15" s="1">
        <v>1.8</v>
      </c>
      <c r="E15">
        <f t="shared" si="3"/>
        <v>0</v>
      </c>
      <c r="F15">
        <f t="shared" si="4"/>
        <v>5.1705862609509046E-3</v>
      </c>
      <c r="I15" s="1">
        <f t="shared" si="5"/>
        <v>100.75</v>
      </c>
      <c r="J15" t="e">
        <f t="shared" si="6"/>
        <v>#NUM!</v>
      </c>
      <c r="K15">
        <f t="shared" si="0"/>
        <v>-7</v>
      </c>
      <c r="N15">
        <f t="shared" si="7"/>
        <v>1.799999999999998</v>
      </c>
      <c r="O15">
        <f t="shared" si="1"/>
        <v>-5.2621783199321657</v>
      </c>
      <c r="P15">
        <f t="shared" si="2"/>
        <v>-5.2621783199321657</v>
      </c>
      <c r="S15" s="2">
        <v>50</v>
      </c>
      <c r="T15" s="2">
        <v>-0.36699999999999999</v>
      </c>
      <c r="U15" s="2">
        <v>-0.36699999999999999</v>
      </c>
    </row>
    <row r="16" spans="1:21" x14ac:dyDescent="0.2">
      <c r="C16">
        <v>14</v>
      </c>
      <c r="D16" s="1">
        <v>1.9</v>
      </c>
      <c r="E16">
        <f t="shared" si="3"/>
        <v>0</v>
      </c>
      <c r="F16">
        <f t="shared" si="4"/>
        <v>5.7593509823318234E-3</v>
      </c>
      <c r="I16" s="1">
        <f t="shared" si="5"/>
        <v>100.75</v>
      </c>
      <c r="J16" t="e">
        <f t="shared" si="6"/>
        <v>#NUM!</v>
      </c>
      <c r="K16">
        <f t="shared" si="0"/>
        <v>-7</v>
      </c>
      <c r="N16">
        <f t="shared" si="7"/>
        <v>1.8999999999999979</v>
      </c>
      <c r="O16">
        <f t="shared" si="1"/>
        <v>-5.1540438773916142</v>
      </c>
      <c r="P16">
        <f t="shared" si="2"/>
        <v>-5.1540438773916142</v>
      </c>
      <c r="S16" s="2">
        <v>60</v>
      </c>
      <c r="T16" s="2">
        <v>-8.6999999999999994E-2</v>
      </c>
      <c r="U16" s="2">
        <v>-8.6999999999999994E-2</v>
      </c>
    </row>
    <row r="17" spans="1:22" x14ac:dyDescent="0.2">
      <c r="B17" s="7">
        <v>10</v>
      </c>
      <c r="C17">
        <v>15</v>
      </c>
      <c r="D17" s="1">
        <v>2</v>
      </c>
      <c r="E17">
        <f t="shared" si="3"/>
        <v>0</v>
      </c>
      <c r="F17">
        <f t="shared" si="4"/>
        <v>6.3795636208510142E-3</v>
      </c>
      <c r="I17" s="1">
        <f t="shared" si="5"/>
        <v>100.75</v>
      </c>
      <c r="J17" t="e">
        <f t="shared" si="6"/>
        <v>#NUM!</v>
      </c>
      <c r="K17">
        <f t="shared" si="0"/>
        <v>-7</v>
      </c>
      <c r="N17">
        <f t="shared" si="7"/>
        <v>2.0000000000000049</v>
      </c>
      <c r="O17">
        <f t="shared" si="1"/>
        <v>-5.0514572886165059</v>
      </c>
      <c r="P17">
        <f t="shared" si="2"/>
        <v>-5.0514572886165059</v>
      </c>
      <c r="S17" s="2">
        <v>63.2</v>
      </c>
      <c r="T17" s="2">
        <v>0</v>
      </c>
      <c r="U17" s="2">
        <v>0</v>
      </c>
    </row>
    <row r="18" spans="1:22" x14ac:dyDescent="0.2">
      <c r="A18" t="s">
        <v>15</v>
      </c>
      <c r="B18">
        <f>IF(B15&gt;B17,B17,B15)</f>
        <v>10</v>
      </c>
      <c r="C18">
        <v>16</v>
      </c>
      <c r="D18" s="1">
        <v>2.1</v>
      </c>
      <c r="E18">
        <f t="shared" si="3"/>
        <v>0</v>
      </c>
      <c r="F18">
        <f t="shared" si="4"/>
        <v>7.0311648785359449E-3</v>
      </c>
      <c r="I18" s="1">
        <f t="shared" si="5"/>
        <v>100.75</v>
      </c>
      <c r="J18" t="e">
        <f t="shared" si="6"/>
        <v>#NUM!</v>
      </c>
      <c r="K18">
        <f t="shared" si="0"/>
        <v>-7</v>
      </c>
      <c r="N18">
        <f t="shared" si="7"/>
        <v>2.1000000000000076</v>
      </c>
      <c r="O18">
        <f t="shared" si="1"/>
        <v>-4.9538769602776398</v>
      </c>
      <c r="P18">
        <f t="shared" si="2"/>
        <v>-4.9538769602776398</v>
      </c>
      <c r="S18" s="2">
        <v>70</v>
      </c>
      <c r="T18" s="2">
        <v>0.186</v>
      </c>
      <c r="U18" s="2">
        <v>0.186</v>
      </c>
    </row>
    <row r="19" spans="1:22" x14ac:dyDescent="0.2">
      <c r="C19">
        <v>17</v>
      </c>
      <c r="D19" s="1">
        <v>2.2000000000000002</v>
      </c>
      <c r="E19">
        <f t="shared" si="3"/>
        <v>0</v>
      </c>
      <c r="F19">
        <f t="shared" si="4"/>
        <v>7.7140924830652047E-3</v>
      </c>
      <c r="I19" s="1">
        <f t="shared" si="5"/>
        <v>100.75</v>
      </c>
      <c r="J19" t="e">
        <f t="shared" si="6"/>
        <v>#NUM!</v>
      </c>
      <c r="K19">
        <f t="shared" si="0"/>
        <v>-7</v>
      </c>
      <c r="N19">
        <f t="shared" si="7"/>
        <v>2.2000000000000011</v>
      </c>
      <c r="O19">
        <f t="shared" si="1"/>
        <v>-4.8608369290078599</v>
      </c>
      <c r="P19">
        <f t="shared" si="2"/>
        <v>-4.8608369290078599</v>
      </c>
      <c r="S19" s="2">
        <v>80</v>
      </c>
      <c r="T19" s="2">
        <v>0.47599999999999998</v>
      </c>
      <c r="U19" s="2">
        <v>0.47599999999999998</v>
      </c>
    </row>
    <row r="20" spans="1:22" x14ac:dyDescent="0.2">
      <c r="C20">
        <v>18</v>
      </c>
      <c r="D20" s="1">
        <v>2.2999999999999998</v>
      </c>
      <c r="E20">
        <f t="shared" si="3"/>
        <v>0</v>
      </c>
      <c r="F20">
        <f t="shared" si="4"/>
        <v>8.4282811976871264E-3</v>
      </c>
      <c r="I20" s="1">
        <f t="shared" si="5"/>
        <v>100.75</v>
      </c>
      <c r="J20" t="e">
        <f t="shared" si="6"/>
        <v>#NUM!</v>
      </c>
      <c r="K20">
        <f t="shared" si="0"/>
        <v>-7</v>
      </c>
      <c r="N20">
        <f t="shared" si="7"/>
        <v>2.2999999999999936</v>
      </c>
      <c r="O20">
        <f t="shared" si="1"/>
        <v>-4.7719334038661989</v>
      </c>
      <c r="P20">
        <f t="shared" si="2"/>
        <v>-4.7719334038661989</v>
      </c>
      <c r="S20" s="2">
        <v>90</v>
      </c>
      <c r="T20" s="2">
        <v>0.83399999999999996</v>
      </c>
      <c r="U20" s="2">
        <v>0.83399999999999996</v>
      </c>
    </row>
    <row r="21" spans="1:22" x14ac:dyDescent="0.2">
      <c r="C21">
        <v>19</v>
      </c>
      <c r="D21" s="1">
        <v>2.4</v>
      </c>
      <c r="E21">
        <f t="shared" si="3"/>
        <v>0</v>
      </c>
      <c r="F21">
        <f t="shared" si="4"/>
        <v>9.1736628316058111E-3</v>
      </c>
      <c r="I21" s="1">
        <f t="shared" si="5"/>
        <v>100.75</v>
      </c>
      <c r="J21" t="e">
        <f t="shared" si="6"/>
        <v>#NUM!</v>
      </c>
      <c r="K21">
        <f t="shared" si="0"/>
        <v>-7</v>
      </c>
      <c r="N21">
        <f t="shared" si="7"/>
        <v>2.4000000000000012</v>
      </c>
      <c r="O21">
        <f t="shared" si="1"/>
        <v>-4.6868141750286005</v>
      </c>
      <c r="P21">
        <f t="shared" si="2"/>
        <v>-4.6868141750286005</v>
      </c>
      <c r="S21" s="2">
        <v>99</v>
      </c>
      <c r="T21" s="2">
        <v>1.5269999999999999</v>
      </c>
      <c r="U21" s="2">
        <v>1.5269999999999999</v>
      </c>
    </row>
    <row r="22" spans="1:22" x14ac:dyDescent="0.2">
      <c r="C22">
        <v>20</v>
      </c>
      <c r="D22" s="1">
        <v>2.5</v>
      </c>
      <c r="E22">
        <f t="shared" si="3"/>
        <v>0</v>
      </c>
      <c r="F22">
        <f t="shared" si="4"/>
        <v>9.9501662508318933E-3</v>
      </c>
      <c r="I22" s="1">
        <f t="shared" si="5"/>
        <v>100.75</v>
      </c>
      <c r="J22" t="e">
        <f t="shared" si="6"/>
        <v>#NUM!</v>
      </c>
      <c r="K22">
        <f t="shared" si="0"/>
        <v>-7</v>
      </c>
      <c r="N22">
        <f t="shared" si="7"/>
        <v>2.4999999999999929</v>
      </c>
      <c r="O22">
        <f t="shared" si="1"/>
        <v>-4.6051701859880971</v>
      </c>
      <c r="P22">
        <f t="shared" si="2"/>
        <v>-4.6051701859880971</v>
      </c>
      <c r="S22" s="2">
        <v>99.9</v>
      </c>
      <c r="T22" s="2">
        <v>1.9330000000000001</v>
      </c>
      <c r="U22" s="2">
        <v>1.9330000000000001</v>
      </c>
    </row>
    <row r="23" spans="1:22" x14ac:dyDescent="0.2">
      <c r="A23" s="10" t="s">
        <v>1</v>
      </c>
      <c r="B23" s="12">
        <f>b</f>
        <v>2</v>
      </c>
      <c r="C23">
        <v>21</v>
      </c>
      <c r="D23" s="1">
        <v>2.6</v>
      </c>
      <c r="E23">
        <f t="shared" si="3"/>
        <v>0</v>
      </c>
      <c r="F23">
        <f t="shared" si="4"/>
        <v>1.0757717389497268E-2</v>
      </c>
      <c r="I23" s="1">
        <f t="shared" si="5"/>
        <v>100.75</v>
      </c>
      <c r="J23" t="e">
        <f t="shared" si="6"/>
        <v>#NUM!</v>
      </c>
      <c r="K23">
        <f t="shared" si="0"/>
        <v>-7</v>
      </c>
      <c r="N23">
        <f t="shared" si="7"/>
        <v>2.599999999999997</v>
      </c>
      <c r="O23">
        <f t="shared" si="1"/>
        <v>-4.5267287596815313</v>
      </c>
      <c r="P23">
        <f t="shared" si="2"/>
        <v>-4.5267287596815313</v>
      </c>
    </row>
    <row r="24" spans="1:22" x14ac:dyDescent="0.2">
      <c r="A24" s="10" t="s">
        <v>2</v>
      </c>
      <c r="B24" s="11">
        <f>Tstern</f>
        <v>25</v>
      </c>
      <c r="C24">
        <v>22</v>
      </c>
      <c r="D24" s="1">
        <v>2.7</v>
      </c>
      <c r="E24">
        <f t="shared" si="3"/>
        <v>0</v>
      </c>
      <c r="F24">
        <f t="shared" si="4"/>
        <v>1.159623926162856E-2</v>
      </c>
      <c r="I24" s="1">
        <f t="shared" si="5"/>
        <v>100.75</v>
      </c>
      <c r="J24" t="e">
        <f t="shared" si="6"/>
        <v>#NUM!</v>
      </c>
      <c r="K24">
        <f t="shared" si="0"/>
        <v>-7</v>
      </c>
      <c r="N24">
        <f t="shared" si="7"/>
        <v>2.7000000000000046</v>
      </c>
      <c r="O24">
        <f t="shared" si="1"/>
        <v>-4.4512481037158311</v>
      </c>
      <c r="P24">
        <f t="shared" si="2"/>
        <v>-4.4512481037158311</v>
      </c>
    </row>
    <row r="25" spans="1:22" x14ac:dyDescent="0.2">
      <c r="A25" s="10" t="s">
        <v>4</v>
      </c>
      <c r="B25" s="11">
        <f>tnull</f>
        <v>100</v>
      </c>
      <c r="C25">
        <v>23</v>
      </c>
      <c r="D25" s="1">
        <v>2.8</v>
      </c>
      <c r="E25">
        <f t="shared" si="3"/>
        <v>0</v>
      </c>
      <c r="F25">
        <f t="shared" si="4"/>
        <v>1.2465651973379011E-2</v>
      </c>
      <c r="I25" s="1">
        <f t="shared" si="5"/>
        <v>100.75</v>
      </c>
      <c r="J25" t="e">
        <f t="shared" si="6"/>
        <v>#NUM!</v>
      </c>
      <c r="K25">
        <f t="shared" si="0"/>
        <v>-7</v>
      </c>
      <c r="N25">
        <f t="shared" si="7"/>
        <v>2.8</v>
      </c>
      <c r="O25">
        <f t="shared" si="1"/>
        <v>-4.3785128153740853</v>
      </c>
      <c r="P25">
        <f t="shared" si="2"/>
        <v>-4.3785128153740853</v>
      </c>
    </row>
    <row r="26" spans="1:22" x14ac:dyDescent="0.2">
      <c r="A26" s="10" t="s">
        <v>3</v>
      </c>
      <c r="B26" s="11">
        <f>T</f>
        <v>125</v>
      </c>
      <c r="C26">
        <v>24</v>
      </c>
      <c r="D26" s="1">
        <v>2.9</v>
      </c>
      <c r="E26">
        <f t="shared" si="3"/>
        <v>0</v>
      </c>
      <c r="F26">
        <f t="shared" si="4"/>
        <v>1.3365872735715545E-2</v>
      </c>
      <c r="I26" s="1">
        <f t="shared" si="5"/>
        <v>100.75</v>
      </c>
      <c r="J26" t="e">
        <f t="shared" si="6"/>
        <v>#NUM!</v>
      </c>
      <c r="K26">
        <f t="shared" si="0"/>
        <v>-7</v>
      </c>
      <c r="N26">
        <f t="shared" si="7"/>
        <v>2.8999999999999977</v>
      </c>
      <c r="O26">
        <f t="shared" si="1"/>
        <v>-4.3083301757515464</v>
      </c>
      <c r="P26">
        <f t="shared" si="2"/>
        <v>-4.3083301757515464</v>
      </c>
    </row>
    <row r="27" spans="1:22" x14ac:dyDescent="0.2">
      <c r="A27" s="10" t="s">
        <v>14</v>
      </c>
      <c r="B27" s="10">
        <f>B15</f>
        <v>10</v>
      </c>
      <c r="C27">
        <v>25</v>
      </c>
      <c r="D27" s="1">
        <v>3</v>
      </c>
      <c r="E27">
        <f t="shared" si="3"/>
        <v>0</v>
      </c>
      <c r="F27">
        <f t="shared" si="4"/>
        <v>1.4296815877557045E-2</v>
      </c>
      <c r="I27" s="1">
        <f t="shared" si="5"/>
        <v>100.75</v>
      </c>
      <c r="J27" t="e">
        <f t="shared" si="6"/>
        <v>#NUM!</v>
      </c>
      <c r="K27">
        <f t="shared" si="0"/>
        <v>-7</v>
      </c>
      <c r="N27">
        <f t="shared" si="7"/>
        <v>3.0000000000000031</v>
      </c>
      <c r="O27">
        <f t="shared" si="1"/>
        <v>-4.2405270724001802</v>
      </c>
      <c r="P27">
        <f t="shared" si="2"/>
        <v>-4.2405270724001802</v>
      </c>
      <c r="S27" t="s">
        <v>12</v>
      </c>
      <c r="T27">
        <f>IF(tnull&gt;0,tnull,0.1)</f>
        <v>100</v>
      </c>
      <c r="U27">
        <f>IF(tnull&gt;0,-7,-10)</f>
        <v>-7</v>
      </c>
    </row>
    <row r="28" spans="1:22" x14ac:dyDescent="0.2">
      <c r="A28" s="10" t="s">
        <v>15</v>
      </c>
      <c r="B28" s="10">
        <f>B18</f>
        <v>10</v>
      </c>
      <c r="C28">
        <v>26</v>
      </c>
      <c r="D28" s="1">
        <v>3.2</v>
      </c>
      <c r="E28">
        <f t="shared" si="3"/>
        <v>0</v>
      </c>
      <c r="F28">
        <f t="shared" si="4"/>
        <v>1.6250512287163565E-2</v>
      </c>
      <c r="I28" s="1">
        <f t="shared" si="5"/>
        <v>100.75</v>
      </c>
      <c r="J28" t="e">
        <f t="shared" si="6"/>
        <v>#NUM!</v>
      </c>
      <c r="K28">
        <f t="shared" si="0"/>
        <v>-7</v>
      </c>
      <c r="N28">
        <f t="shared" si="7"/>
        <v>3.2000000000000015</v>
      </c>
      <c r="O28">
        <f t="shared" si="1"/>
        <v>-4.111450030125039</v>
      </c>
      <c r="P28">
        <f t="shared" si="2"/>
        <v>-4.111450030125039</v>
      </c>
      <c r="S28" t="s">
        <v>13</v>
      </c>
      <c r="T28">
        <f>T</f>
        <v>125</v>
      </c>
      <c r="U28">
        <v>-7</v>
      </c>
    </row>
    <row r="29" spans="1:22" x14ac:dyDescent="0.2">
      <c r="C29">
        <v>27</v>
      </c>
      <c r="D29" s="1">
        <v>3.4</v>
      </c>
      <c r="E29">
        <f t="shared" si="3"/>
        <v>0</v>
      </c>
      <c r="F29">
        <f t="shared" si="4"/>
        <v>1.8325998720056802E-2</v>
      </c>
      <c r="I29" s="1">
        <f t="shared" si="5"/>
        <v>100.75</v>
      </c>
      <c r="J29" t="e">
        <f t="shared" si="6"/>
        <v>#NUM!</v>
      </c>
      <c r="K29">
        <f t="shared" si="0"/>
        <v>-7</v>
      </c>
      <c r="N29">
        <f t="shared" si="7"/>
        <v>3.4000000000000021</v>
      </c>
      <c r="O29">
        <f t="shared" si="1"/>
        <v>-3.9902007864921689</v>
      </c>
      <c r="P29">
        <f t="shared" si="2"/>
        <v>-3.9902007864921689</v>
      </c>
    </row>
    <row r="30" spans="1:22" x14ac:dyDescent="0.2">
      <c r="C30">
        <v>28</v>
      </c>
      <c r="D30" s="1">
        <v>3.6</v>
      </c>
      <c r="E30">
        <f t="shared" si="3"/>
        <v>0</v>
      </c>
      <c r="F30">
        <f t="shared" si="4"/>
        <v>2.0522487497068531E-2</v>
      </c>
      <c r="I30" s="1">
        <f t="shared" si="5"/>
        <v>100.75</v>
      </c>
      <c r="J30" t="e">
        <f t="shared" si="6"/>
        <v>#NUM!</v>
      </c>
      <c r="K30">
        <f t="shared" si="0"/>
        <v>-7</v>
      </c>
      <c r="N30">
        <f t="shared" si="7"/>
        <v>3.6000000000000023</v>
      </c>
      <c r="O30">
        <f t="shared" si="1"/>
        <v>-3.8758839588122713</v>
      </c>
      <c r="P30">
        <f t="shared" si="2"/>
        <v>-3.8758839588122713</v>
      </c>
    </row>
    <row r="31" spans="1:22" x14ac:dyDescent="0.2">
      <c r="C31">
        <v>29</v>
      </c>
      <c r="D31" s="1">
        <v>3.8</v>
      </c>
      <c r="E31">
        <f t="shared" si="3"/>
        <v>0</v>
      </c>
      <c r="F31">
        <f t="shared" si="4"/>
        <v>2.2839146240183017E-2</v>
      </c>
      <c r="I31" s="1">
        <f t="shared" si="5"/>
        <v>100.75</v>
      </c>
      <c r="J31" t="e">
        <f t="shared" si="6"/>
        <v>#NUM!</v>
      </c>
      <c r="K31">
        <f t="shared" si="0"/>
        <v>-7</v>
      </c>
      <c r="N31">
        <f t="shared" si="7"/>
        <v>3.799999999999998</v>
      </c>
      <c r="O31">
        <f t="shared" si="1"/>
        <v>-3.7677495162717225</v>
      </c>
      <c r="P31">
        <f t="shared" si="2"/>
        <v>-3.7677495162717225</v>
      </c>
      <c r="S31" s="8" t="s">
        <v>17</v>
      </c>
      <c r="T31">
        <f>Tstern*(-LN(1-V31))^(1/b)+tnull</f>
        <v>141.06763286097441</v>
      </c>
      <c r="U31">
        <f>LN(-LN(1-V31))</f>
        <v>0.99268892949027088</v>
      </c>
      <c r="V31">
        <f>(B18-0.3)/(B15+0.4)</f>
        <v>0.9326923076923076</v>
      </c>
    </row>
    <row r="32" spans="1:22" x14ac:dyDescent="0.2">
      <c r="C32">
        <v>30</v>
      </c>
      <c r="D32" s="1">
        <v>4</v>
      </c>
      <c r="E32">
        <f t="shared" si="3"/>
        <v>0</v>
      </c>
      <c r="F32">
        <f t="shared" si="4"/>
        <v>2.5275098398206075E-2</v>
      </c>
      <c r="I32" s="1">
        <f t="shared" si="5"/>
        <v>100.75</v>
      </c>
      <c r="J32" t="e">
        <f t="shared" si="6"/>
        <v>#NUM!</v>
      </c>
      <c r="K32">
        <f t="shared" si="0"/>
        <v>-7</v>
      </c>
      <c r="N32">
        <f t="shared" si="7"/>
        <v>4.0000000000000018</v>
      </c>
      <c r="O32">
        <f t="shared" si="1"/>
        <v>-3.6651629274966195</v>
      </c>
      <c r="P32">
        <f t="shared" si="2"/>
        <v>-3.6651629274966195</v>
      </c>
      <c r="S32" t="s">
        <v>16</v>
      </c>
      <c r="T32">
        <f>Tstern*(-LN(1-V32))^(1/b)+tnull</f>
        <v>106.59923862265516</v>
      </c>
      <c r="U32">
        <f>LN(-LN(1-V32))</f>
        <v>-2.6638430853881676</v>
      </c>
      <c r="V32">
        <f>(1-0.3)/(B15+0.4)</f>
        <v>6.7307692307692304E-2</v>
      </c>
    </row>
    <row r="33" spans="3:20" x14ac:dyDescent="0.2">
      <c r="C33">
        <v>31</v>
      </c>
      <c r="D33" s="1">
        <v>4.2</v>
      </c>
      <c r="E33">
        <f t="shared" si="3"/>
        <v>0</v>
      </c>
      <c r="F33">
        <f t="shared" si="4"/>
        <v>2.782942379945863E-2</v>
      </c>
      <c r="I33" s="1">
        <f t="shared" si="5"/>
        <v>100.75</v>
      </c>
      <c r="J33" t="e">
        <f t="shared" si="6"/>
        <v>#NUM!</v>
      </c>
      <c r="K33">
        <f t="shared" si="0"/>
        <v>-7</v>
      </c>
      <c r="N33">
        <f t="shared" si="7"/>
        <v>4.1999999999999984</v>
      </c>
      <c r="O33">
        <f t="shared" si="1"/>
        <v>-3.567582599157757</v>
      </c>
      <c r="P33">
        <f t="shared" si="2"/>
        <v>-3.567582599157757</v>
      </c>
    </row>
    <row r="34" spans="3:20" x14ac:dyDescent="0.2">
      <c r="C34">
        <v>32</v>
      </c>
      <c r="D34" s="1">
        <v>4.4000000000000004</v>
      </c>
      <c r="E34">
        <f t="shared" si="3"/>
        <v>0</v>
      </c>
      <c r="F34">
        <f t="shared" si="4"/>
        <v>3.0501159231009045E-2</v>
      </c>
      <c r="I34" s="1">
        <f t="shared" si="5"/>
        <v>100.75</v>
      </c>
      <c r="J34" t="e">
        <f t="shared" si="6"/>
        <v>#NUM!</v>
      </c>
      <c r="K34">
        <f t="shared" si="0"/>
        <v>-7</v>
      </c>
      <c r="N34">
        <f t="shared" si="7"/>
        <v>4.4000000000000012</v>
      </c>
      <c r="O34">
        <f t="shared" si="1"/>
        <v>-3.47454256788797</v>
      </c>
      <c r="P34">
        <f t="shared" si="2"/>
        <v>-3.47454256788797</v>
      </c>
    </row>
    <row r="35" spans="3:20" x14ac:dyDescent="0.2">
      <c r="C35">
        <v>33</v>
      </c>
      <c r="D35" s="1">
        <v>4.5999999999999996</v>
      </c>
      <c r="E35">
        <f t="shared" si="3"/>
        <v>0</v>
      </c>
      <c r="F35">
        <f t="shared" si="4"/>
        <v>3.3289299043931186E-2</v>
      </c>
      <c r="I35" s="1">
        <f t="shared" si="5"/>
        <v>100.75</v>
      </c>
      <c r="J35" t="e">
        <f t="shared" si="6"/>
        <v>#NUM!</v>
      </c>
      <c r="K35">
        <f t="shared" ref="K35:K66" si="8">IF(D35&lt;T,IF(ISNUMBER(J35),IF(J35&gt;-7,J35,-7),-7),IF(ISNUMBER(J35),IF(J35&lt;2,J35,2),2))</f>
        <v>-7</v>
      </c>
      <c r="N35">
        <f t="shared" si="7"/>
        <v>4.6000000000000032</v>
      </c>
      <c r="O35">
        <f t="shared" ref="O35:O66" si="9">LN(-LN(1-F35))</f>
        <v>-3.3856390427463015</v>
      </c>
      <c r="P35">
        <f t="shared" ref="P35:P66" si="10">IF(D35&lt;T,IF(ISNUMBER(O35),IF(O35&gt;-7,O35,-7),-7),IF(ISNUMBER(O35),IF(O35&lt;2,O35,2),2))</f>
        <v>-3.3856390427463015</v>
      </c>
    </row>
    <row r="36" spans="3:20" x14ac:dyDescent="0.2">
      <c r="C36">
        <v>34</v>
      </c>
      <c r="D36" s="1">
        <v>4.8</v>
      </c>
      <c r="E36">
        <f t="shared" si="3"/>
        <v>0</v>
      </c>
      <c r="F36">
        <f t="shared" si="4"/>
        <v>3.6192795784058096E-2</v>
      </c>
      <c r="I36" s="1">
        <f t="shared" si="5"/>
        <v>100.75</v>
      </c>
      <c r="J36" t="e">
        <f t="shared" si="6"/>
        <v>#NUM!</v>
      </c>
      <c r="K36">
        <f t="shared" si="8"/>
        <v>-7</v>
      </c>
      <c r="N36">
        <f t="shared" si="7"/>
        <v>4.7999999999999963</v>
      </c>
      <c r="O36">
        <f t="shared" si="9"/>
        <v>-3.3005198139087124</v>
      </c>
      <c r="P36">
        <f t="shared" si="10"/>
        <v>-3.3005198139087124</v>
      </c>
    </row>
    <row r="37" spans="3:20" x14ac:dyDescent="0.2">
      <c r="C37">
        <v>35</v>
      </c>
      <c r="D37" s="1">
        <v>5</v>
      </c>
      <c r="E37">
        <f t="shared" si="3"/>
        <v>0</v>
      </c>
      <c r="F37">
        <f t="shared" si="4"/>
        <v>3.9210560847676823E-2</v>
      </c>
      <c r="I37" s="1">
        <f t="shared" si="5"/>
        <v>100.75</v>
      </c>
      <c r="J37" t="e">
        <f t="shared" si="6"/>
        <v>#NUM!</v>
      </c>
      <c r="K37">
        <f t="shared" si="8"/>
        <v>-7</v>
      </c>
      <c r="N37">
        <f t="shared" si="7"/>
        <v>5.0000000000000027</v>
      </c>
      <c r="O37">
        <f t="shared" si="9"/>
        <v>-3.2188758248681997</v>
      </c>
      <c r="P37">
        <f t="shared" si="10"/>
        <v>-3.2188758248681997</v>
      </c>
    </row>
    <row r="38" spans="3:20" x14ac:dyDescent="0.2">
      <c r="C38">
        <v>36</v>
      </c>
      <c r="D38" s="1">
        <v>5.25</v>
      </c>
      <c r="E38">
        <f t="shared" si="3"/>
        <v>0</v>
      </c>
      <c r="F38">
        <f t="shared" si="4"/>
        <v>4.3141733138090332E-2</v>
      </c>
      <c r="I38" s="1">
        <f t="shared" si="5"/>
        <v>100.75</v>
      </c>
      <c r="J38" t="e">
        <f t="shared" si="6"/>
        <v>#NUM!</v>
      </c>
      <c r="K38">
        <f t="shared" si="8"/>
        <v>-7</v>
      </c>
      <c r="N38">
        <f t="shared" si="7"/>
        <v>5.25</v>
      </c>
      <c r="O38">
        <f t="shared" si="9"/>
        <v>-3.1212954965293367</v>
      </c>
      <c r="P38">
        <f t="shared" si="10"/>
        <v>-3.1212954965293367</v>
      </c>
    </row>
    <row r="39" spans="3:20" x14ac:dyDescent="0.2">
      <c r="C39">
        <v>37</v>
      </c>
      <c r="D39" s="1">
        <v>5.5</v>
      </c>
      <c r="E39">
        <f t="shared" si="3"/>
        <v>0</v>
      </c>
      <c r="F39">
        <f t="shared" si="4"/>
        <v>4.724739019678903E-2</v>
      </c>
      <c r="I39" s="1">
        <f t="shared" si="5"/>
        <v>100.75</v>
      </c>
      <c r="J39" t="e">
        <f t="shared" si="6"/>
        <v>#NUM!</v>
      </c>
      <c r="K39">
        <f t="shared" si="8"/>
        <v>-7</v>
      </c>
      <c r="N39">
        <f t="shared" si="7"/>
        <v>5.5</v>
      </c>
      <c r="O39">
        <f t="shared" si="9"/>
        <v>-3.028255465259551</v>
      </c>
      <c r="P39">
        <f t="shared" si="10"/>
        <v>-3.028255465259551</v>
      </c>
    </row>
    <row r="40" spans="3:20" x14ac:dyDescent="0.2">
      <c r="C40">
        <v>38</v>
      </c>
      <c r="D40" s="1">
        <v>5.75</v>
      </c>
      <c r="E40">
        <f t="shared" si="3"/>
        <v>0</v>
      </c>
      <c r="F40">
        <f t="shared" si="4"/>
        <v>5.1525144774395404E-2</v>
      </c>
      <c r="I40" s="1">
        <f t="shared" si="5"/>
        <v>100.75</v>
      </c>
      <c r="J40" t="e">
        <f t="shared" si="6"/>
        <v>#NUM!</v>
      </c>
      <c r="K40">
        <f t="shared" si="8"/>
        <v>-7</v>
      </c>
      <c r="N40">
        <f t="shared" si="7"/>
        <v>5.7499999999999973</v>
      </c>
      <c r="O40">
        <f t="shared" si="9"/>
        <v>-2.9393519401178843</v>
      </c>
      <c r="P40">
        <f t="shared" si="10"/>
        <v>-2.9393519401178843</v>
      </c>
    </row>
    <row r="41" spans="3:20" x14ac:dyDescent="0.2">
      <c r="C41">
        <v>39</v>
      </c>
      <c r="D41" s="1">
        <v>6</v>
      </c>
      <c r="E41">
        <f t="shared" si="3"/>
        <v>0</v>
      </c>
      <c r="F41">
        <f t="shared" si="4"/>
        <v>5.597251708216433E-2</v>
      </c>
      <c r="I41" s="1">
        <f t="shared" si="5"/>
        <v>100.75</v>
      </c>
      <c r="J41" t="e">
        <f t="shared" si="6"/>
        <v>#NUM!</v>
      </c>
      <c r="K41">
        <f t="shared" si="8"/>
        <v>-7</v>
      </c>
      <c r="N41">
        <f t="shared" si="7"/>
        <v>5.9999999999999982</v>
      </c>
      <c r="O41">
        <f t="shared" si="9"/>
        <v>-2.8542327112802921</v>
      </c>
      <c r="P41">
        <f t="shared" si="10"/>
        <v>-2.8542327112802921</v>
      </c>
      <c r="T41" s="6"/>
    </row>
    <row r="42" spans="3:20" x14ac:dyDescent="0.2">
      <c r="C42">
        <v>40</v>
      </c>
      <c r="D42" s="1">
        <v>6.25</v>
      </c>
      <c r="E42">
        <f t="shared" si="3"/>
        <v>0</v>
      </c>
      <c r="F42">
        <f t="shared" si="4"/>
        <v>6.0586937186524192E-2</v>
      </c>
      <c r="I42" s="1">
        <f t="shared" si="5"/>
        <v>100.75</v>
      </c>
      <c r="J42" t="e">
        <f t="shared" si="6"/>
        <v>#NUM!</v>
      </c>
      <c r="K42">
        <f t="shared" si="8"/>
        <v>-7</v>
      </c>
      <c r="N42">
        <f t="shared" si="7"/>
        <v>6.2499999999999982</v>
      </c>
      <c r="O42">
        <f t="shared" si="9"/>
        <v>-2.7725887222397816</v>
      </c>
      <c r="P42">
        <f t="shared" si="10"/>
        <v>-2.7725887222397816</v>
      </c>
    </row>
    <row r="43" spans="3:20" x14ac:dyDescent="0.2">
      <c r="C43">
        <v>41</v>
      </c>
      <c r="D43" s="1">
        <v>6.5</v>
      </c>
      <c r="E43">
        <f t="shared" si="3"/>
        <v>0</v>
      </c>
      <c r="F43">
        <f t="shared" si="4"/>
        <v>6.5365747482551306E-2</v>
      </c>
      <c r="I43" s="1">
        <f t="shared" si="5"/>
        <v>100.75</v>
      </c>
      <c r="J43" t="e">
        <f t="shared" si="6"/>
        <v>#NUM!</v>
      </c>
      <c r="K43">
        <f t="shared" si="8"/>
        <v>-7</v>
      </c>
      <c r="N43">
        <f t="shared" si="7"/>
        <v>6.5000000000000027</v>
      </c>
      <c r="O43">
        <f t="shared" si="9"/>
        <v>-2.6941472959332176</v>
      </c>
      <c r="P43">
        <f t="shared" si="10"/>
        <v>-2.6941472959332176</v>
      </c>
    </row>
    <row r="44" spans="3:20" x14ac:dyDescent="0.2">
      <c r="C44">
        <v>42</v>
      </c>
      <c r="D44" s="1">
        <v>6.75</v>
      </c>
      <c r="E44">
        <f t="shared" si="3"/>
        <v>0</v>
      </c>
      <c r="F44">
        <f t="shared" si="4"/>
        <v>7.030620524304565E-2</v>
      </c>
      <c r="I44" s="1">
        <f t="shared" si="5"/>
        <v>100.75</v>
      </c>
      <c r="J44" t="e">
        <f t="shared" si="6"/>
        <v>#NUM!</v>
      </c>
      <c r="K44">
        <f t="shared" si="8"/>
        <v>-7</v>
      </c>
      <c r="N44">
        <f t="shared" si="7"/>
        <v>6.7500000000000018</v>
      </c>
      <c r="O44">
        <f t="shared" si="9"/>
        <v>-2.618666639967524</v>
      </c>
      <c r="P44">
        <f t="shared" si="10"/>
        <v>-2.618666639967524</v>
      </c>
    </row>
    <row r="45" spans="3:20" x14ac:dyDescent="0.2">
      <c r="C45">
        <v>43</v>
      </c>
      <c r="D45" s="1">
        <v>7</v>
      </c>
      <c r="E45">
        <f t="shared" si="3"/>
        <v>0</v>
      </c>
      <c r="F45">
        <f t="shared" si="4"/>
        <v>7.5405485239789294E-2</v>
      </c>
      <c r="I45" s="1">
        <f t="shared" si="5"/>
        <v>100.75</v>
      </c>
      <c r="J45" t="e">
        <f t="shared" si="6"/>
        <v>#NUM!</v>
      </c>
      <c r="K45">
        <f t="shared" si="8"/>
        <v>-7</v>
      </c>
      <c r="N45">
        <f t="shared" si="7"/>
        <v>6.9999999999999991</v>
      </c>
      <c r="O45">
        <f t="shared" si="9"/>
        <v>-2.5459313516257751</v>
      </c>
      <c r="P45">
        <f t="shared" si="10"/>
        <v>-2.5459313516257751</v>
      </c>
    </row>
    <row r="46" spans="3:20" x14ac:dyDescent="0.2">
      <c r="C46">
        <v>44</v>
      </c>
      <c r="D46" s="1">
        <v>7.25</v>
      </c>
      <c r="E46">
        <f t="shared" si="3"/>
        <v>0</v>
      </c>
      <c r="F46">
        <f t="shared" si="4"/>
        <v>8.066068243348179E-2</v>
      </c>
      <c r="I46" s="1">
        <f t="shared" si="5"/>
        <v>100.75</v>
      </c>
      <c r="J46" t="e">
        <f t="shared" si="6"/>
        <v>#NUM!</v>
      </c>
      <c r="K46">
        <f t="shared" si="8"/>
        <v>-7</v>
      </c>
      <c r="N46">
        <f t="shared" si="7"/>
        <v>7.2499999999999991</v>
      </c>
      <c r="O46">
        <f t="shared" si="9"/>
        <v>-2.4757487120032349</v>
      </c>
      <c r="P46">
        <f t="shared" si="10"/>
        <v>-2.4757487120032349</v>
      </c>
    </row>
    <row r="47" spans="3:20" x14ac:dyDescent="0.2">
      <c r="C47">
        <v>45</v>
      </c>
      <c r="D47" s="1">
        <v>7.5</v>
      </c>
      <c r="E47">
        <f t="shared" si="3"/>
        <v>0</v>
      </c>
      <c r="F47">
        <f t="shared" si="4"/>
        <v>8.6068814728771814E-2</v>
      </c>
      <c r="I47" s="1">
        <f t="shared" si="5"/>
        <v>100.75</v>
      </c>
      <c r="J47" t="e">
        <f t="shared" si="6"/>
        <v>#NUM!</v>
      </c>
      <c r="K47">
        <f t="shared" si="8"/>
        <v>-7</v>
      </c>
      <c r="N47">
        <f t="shared" si="7"/>
        <v>7.5</v>
      </c>
      <c r="O47">
        <f t="shared" si="9"/>
        <v>-2.4079456086518722</v>
      </c>
      <c r="P47">
        <f t="shared" si="10"/>
        <v>-2.4079456086518722</v>
      </c>
    </row>
    <row r="48" spans="3:20" x14ac:dyDescent="0.2">
      <c r="C48">
        <v>46</v>
      </c>
      <c r="D48" s="1">
        <v>8</v>
      </c>
      <c r="E48">
        <f t="shared" si="3"/>
        <v>0</v>
      </c>
      <c r="F48">
        <f t="shared" si="4"/>
        <v>9.7331587919057938E-2</v>
      </c>
      <c r="I48" s="1">
        <f t="shared" si="5"/>
        <v>100.75</v>
      </c>
      <c r="J48" t="e">
        <f t="shared" si="6"/>
        <v>#NUM!</v>
      </c>
      <c r="K48">
        <f t="shared" si="8"/>
        <v>-7</v>
      </c>
      <c r="N48">
        <f t="shared" si="7"/>
        <v>8</v>
      </c>
      <c r="O48">
        <f t="shared" si="9"/>
        <v>-2.2788685663767296</v>
      </c>
      <c r="P48">
        <f t="shared" si="10"/>
        <v>-2.2788685663767296</v>
      </c>
    </row>
    <row r="49" spans="3:16" x14ac:dyDescent="0.2">
      <c r="C49">
        <v>47</v>
      </c>
      <c r="D49" s="1">
        <v>8.5</v>
      </c>
      <c r="E49">
        <f t="shared" si="3"/>
        <v>0</v>
      </c>
      <c r="F49">
        <f t="shared" si="4"/>
        <v>0.10916851536569117</v>
      </c>
      <c r="I49" s="1">
        <f t="shared" si="5"/>
        <v>100.75</v>
      </c>
      <c r="J49" t="e">
        <f t="shared" si="6"/>
        <v>#NUM!</v>
      </c>
      <c r="K49">
        <f t="shared" si="8"/>
        <v>-7</v>
      </c>
      <c r="N49">
        <f t="shared" si="7"/>
        <v>8.5</v>
      </c>
      <c r="O49">
        <f t="shared" si="9"/>
        <v>-2.15761932274386</v>
      </c>
      <c r="P49">
        <f t="shared" si="10"/>
        <v>-2.15761932274386</v>
      </c>
    </row>
    <row r="50" spans="3:16" x14ac:dyDescent="0.2">
      <c r="C50">
        <v>48</v>
      </c>
      <c r="D50" s="1">
        <v>9</v>
      </c>
      <c r="E50">
        <f t="shared" si="3"/>
        <v>0</v>
      </c>
      <c r="F50">
        <f t="shared" si="4"/>
        <v>0.12155326065006866</v>
      </c>
      <c r="I50" s="1">
        <f t="shared" si="5"/>
        <v>100.75</v>
      </c>
      <c r="J50" t="e">
        <f t="shared" si="6"/>
        <v>#NUM!</v>
      </c>
      <c r="K50">
        <f t="shared" si="8"/>
        <v>-7</v>
      </c>
      <c r="N50">
        <f t="shared" si="7"/>
        <v>9</v>
      </c>
      <c r="O50">
        <f t="shared" si="9"/>
        <v>-2.0433024950639629</v>
      </c>
      <c r="P50">
        <f t="shared" si="10"/>
        <v>-2.0433024950639629</v>
      </c>
    </row>
    <row r="51" spans="3:16" x14ac:dyDescent="0.2">
      <c r="C51">
        <v>49</v>
      </c>
      <c r="D51" s="1">
        <v>9.5</v>
      </c>
      <c r="E51">
        <f t="shared" si="3"/>
        <v>0</v>
      </c>
      <c r="F51">
        <f t="shared" si="4"/>
        <v>0.13445853777823402</v>
      </c>
      <c r="I51" s="1">
        <f t="shared" si="5"/>
        <v>100.75</v>
      </c>
      <c r="J51" t="e">
        <f t="shared" si="6"/>
        <v>#NUM!</v>
      </c>
      <c r="K51">
        <f t="shared" si="8"/>
        <v>-7</v>
      </c>
      <c r="N51">
        <f t="shared" si="7"/>
        <v>9.5</v>
      </c>
      <c r="O51">
        <f t="shared" si="9"/>
        <v>-1.9351680525234112</v>
      </c>
      <c r="P51">
        <f t="shared" si="10"/>
        <v>-1.9351680525234112</v>
      </c>
    </row>
    <row r="52" spans="3:16" x14ac:dyDescent="0.2">
      <c r="C52">
        <v>50</v>
      </c>
      <c r="D52" s="1">
        <v>10</v>
      </c>
      <c r="E52">
        <f t="shared" si="3"/>
        <v>0</v>
      </c>
      <c r="F52">
        <f t="shared" si="4"/>
        <v>0.14785621103378865</v>
      </c>
      <c r="I52" s="1">
        <f t="shared" si="5"/>
        <v>100.75</v>
      </c>
      <c r="J52" t="e">
        <f t="shared" si="6"/>
        <v>#NUM!</v>
      </c>
      <c r="K52">
        <f t="shared" si="8"/>
        <v>-7</v>
      </c>
      <c r="N52">
        <f t="shared" si="7"/>
        <v>10</v>
      </c>
      <c r="O52">
        <f t="shared" si="9"/>
        <v>-1.8325814637483102</v>
      </c>
      <c r="P52">
        <f t="shared" si="10"/>
        <v>-1.8325814637483102</v>
      </c>
    </row>
    <row r="53" spans="3:16" x14ac:dyDescent="0.2">
      <c r="C53">
        <v>51</v>
      </c>
      <c r="D53" s="1">
        <v>10.5</v>
      </c>
      <c r="E53">
        <f t="shared" si="3"/>
        <v>0</v>
      </c>
      <c r="F53">
        <f t="shared" si="4"/>
        <v>0.16171739677576646</v>
      </c>
      <c r="I53" s="1">
        <f t="shared" si="5"/>
        <v>100.75</v>
      </c>
      <c r="J53" t="e">
        <f t="shared" si="6"/>
        <v>#NUM!</v>
      </c>
      <c r="K53">
        <f t="shared" si="8"/>
        <v>-7</v>
      </c>
      <c r="N53">
        <f t="shared" si="7"/>
        <v>10.499999999999998</v>
      </c>
      <c r="O53">
        <f t="shared" si="9"/>
        <v>-1.7350011354094466</v>
      </c>
      <c r="P53">
        <f t="shared" si="10"/>
        <v>-1.7350011354094466</v>
      </c>
    </row>
    <row r="54" spans="3:16" x14ac:dyDescent="0.2">
      <c r="C54">
        <v>52</v>
      </c>
      <c r="D54" s="1">
        <v>11</v>
      </c>
      <c r="E54">
        <f t="shared" si="3"/>
        <v>0</v>
      </c>
      <c r="F54">
        <f t="shared" si="4"/>
        <v>0.17601256666829679</v>
      </c>
      <c r="I54" s="1">
        <f t="shared" si="5"/>
        <v>100.75</v>
      </c>
      <c r="J54" t="e">
        <f t="shared" si="6"/>
        <v>#NUM!</v>
      </c>
      <c r="K54">
        <f t="shared" si="8"/>
        <v>-7</v>
      </c>
      <c r="N54">
        <f t="shared" si="7"/>
        <v>10.999999999999998</v>
      </c>
      <c r="O54">
        <f t="shared" si="9"/>
        <v>-1.6419611041396607</v>
      </c>
      <c r="P54">
        <f t="shared" si="10"/>
        <v>-1.6419611041396607</v>
      </c>
    </row>
    <row r="55" spans="3:16" x14ac:dyDescent="0.2">
      <c r="C55">
        <v>53</v>
      </c>
      <c r="D55" s="1">
        <v>11.5</v>
      </c>
      <c r="E55">
        <f t="shared" si="3"/>
        <v>0</v>
      </c>
      <c r="F55">
        <f t="shared" si="4"/>
        <v>0.19071165182866789</v>
      </c>
      <c r="I55" s="1">
        <f t="shared" si="5"/>
        <v>100.75</v>
      </c>
      <c r="J55" t="e">
        <f t="shared" si="6"/>
        <v>#NUM!</v>
      </c>
      <c r="K55">
        <f t="shared" si="8"/>
        <v>-7</v>
      </c>
      <c r="N55">
        <f t="shared" si="7"/>
        <v>11.499999999999998</v>
      </c>
      <c r="O55">
        <f t="shared" si="9"/>
        <v>-1.553057578997993</v>
      </c>
      <c r="P55">
        <f t="shared" si="10"/>
        <v>-1.553057578997993</v>
      </c>
    </row>
    <row r="56" spans="3:16" x14ac:dyDescent="0.2">
      <c r="C56">
        <v>54</v>
      </c>
      <c r="D56" s="1">
        <v>12</v>
      </c>
      <c r="E56">
        <f t="shared" si="3"/>
        <v>0</v>
      </c>
      <c r="F56">
        <f t="shared" si="4"/>
        <v>0.2057841473834533</v>
      </c>
      <c r="I56" s="1">
        <f t="shared" si="5"/>
        <v>100.75</v>
      </c>
      <c r="J56" t="e">
        <f t="shared" si="6"/>
        <v>#NUM!</v>
      </c>
      <c r="K56">
        <f t="shared" si="8"/>
        <v>-7</v>
      </c>
      <c r="N56">
        <f t="shared" si="7"/>
        <v>12</v>
      </c>
      <c r="O56">
        <f t="shared" si="9"/>
        <v>-1.4679383501604009</v>
      </c>
      <c r="P56">
        <f t="shared" si="10"/>
        <v>-1.4679383501604009</v>
      </c>
    </row>
    <row r="57" spans="3:16" x14ac:dyDescent="0.2">
      <c r="C57">
        <v>55</v>
      </c>
      <c r="D57" s="1">
        <v>12.5</v>
      </c>
      <c r="E57">
        <f t="shared" si="3"/>
        <v>0</v>
      </c>
      <c r="F57">
        <f t="shared" si="4"/>
        <v>0.22119921692859512</v>
      </c>
      <c r="I57" s="1">
        <f t="shared" si="5"/>
        <v>100.75</v>
      </c>
      <c r="J57" t="e">
        <f t="shared" si="6"/>
        <v>#NUM!</v>
      </c>
      <c r="K57">
        <f t="shared" si="8"/>
        <v>-7</v>
      </c>
      <c r="N57">
        <f t="shared" si="7"/>
        <v>12.5</v>
      </c>
      <c r="O57">
        <f t="shared" si="9"/>
        <v>-1.3862943611198906</v>
      </c>
      <c r="P57">
        <f t="shared" si="10"/>
        <v>-1.3862943611198906</v>
      </c>
    </row>
    <row r="58" spans="3:16" x14ac:dyDescent="0.2">
      <c r="C58">
        <v>56</v>
      </c>
      <c r="D58" s="1">
        <v>13</v>
      </c>
      <c r="E58">
        <f t="shared" si="3"/>
        <v>0</v>
      </c>
      <c r="F58">
        <f t="shared" si="4"/>
        <v>0.23692579639866396</v>
      </c>
      <c r="I58" s="1">
        <f t="shared" si="5"/>
        <v>100.75</v>
      </c>
      <c r="J58" t="e">
        <f t="shared" si="6"/>
        <v>#NUM!</v>
      </c>
      <c r="K58">
        <f t="shared" si="8"/>
        <v>-7</v>
      </c>
      <c r="N58">
        <f t="shared" si="7"/>
        <v>13.000000000000004</v>
      </c>
      <c r="O58">
        <f t="shared" si="9"/>
        <v>-1.3078529348133276</v>
      </c>
      <c r="P58">
        <f t="shared" si="10"/>
        <v>-1.3078529348133276</v>
      </c>
    </row>
    <row r="59" spans="3:16" x14ac:dyDescent="0.2">
      <c r="C59">
        <v>57</v>
      </c>
      <c r="D59" s="1">
        <v>13.5</v>
      </c>
      <c r="E59">
        <f t="shared" si="3"/>
        <v>0</v>
      </c>
      <c r="F59">
        <f t="shared" si="4"/>
        <v>0.2529326968628044</v>
      </c>
      <c r="I59" s="1">
        <f t="shared" si="5"/>
        <v>100.75</v>
      </c>
      <c r="J59" t="e">
        <f t="shared" si="6"/>
        <v>#NUM!</v>
      </c>
      <c r="K59">
        <f t="shared" si="8"/>
        <v>-7</v>
      </c>
      <c r="N59">
        <f t="shared" si="7"/>
        <v>13.5</v>
      </c>
      <c r="O59">
        <f t="shared" si="9"/>
        <v>-1.2323722788476337</v>
      </c>
      <c r="P59">
        <f t="shared" si="10"/>
        <v>-1.2323722788476337</v>
      </c>
    </row>
    <row r="60" spans="3:16" x14ac:dyDescent="0.2">
      <c r="C60">
        <v>58</v>
      </c>
      <c r="D60" s="1">
        <v>14</v>
      </c>
      <c r="E60">
        <f t="shared" si="3"/>
        <v>0</v>
      </c>
      <c r="F60">
        <f t="shared" si="4"/>
        <v>0.2691887057799961</v>
      </c>
      <c r="I60" s="1">
        <f t="shared" si="5"/>
        <v>100.75</v>
      </c>
      <c r="J60" t="e">
        <f t="shared" si="6"/>
        <v>#NUM!</v>
      </c>
      <c r="K60">
        <f t="shared" si="8"/>
        <v>-7</v>
      </c>
      <c r="N60">
        <f t="shared" si="7"/>
        <v>13.999999999999998</v>
      </c>
      <c r="O60">
        <f t="shared" si="9"/>
        <v>-1.1596369905058843</v>
      </c>
      <c r="P60">
        <f t="shared" si="10"/>
        <v>-1.1596369905058843</v>
      </c>
    </row>
    <row r="61" spans="3:16" x14ac:dyDescent="0.2">
      <c r="C61">
        <v>59</v>
      </c>
      <c r="D61" s="1">
        <v>15</v>
      </c>
      <c r="E61">
        <f t="shared" si="3"/>
        <v>0</v>
      </c>
      <c r="F61">
        <f t="shared" si="4"/>
        <v>0.30232367392896897</v>
      </c>
      <c r="I61" s="1">
        <f t="shared" si="5"/>
        <v>100.75</v>
      </c>
      <c r="J61" t="e">
        <f t="shared" si="6"/>
        <v>#NUM!</v>
      </c>
      <c r="K61">
        <f t="shared" si="8"/>
        <v>-7</v>
      </c>
      <c r="N61">
        <f t="shared" si="7"/>
        <v>15.000000000000002</v>
      </c>
      <c r="O61">
        <f t="shared" si="9"/>
        <v>-1.0216512475319812</v>
      </c>
      <c r="P61">
        <f t="shared" si="10"/>
        <v>-1.0216512475319812</v>
      </c>
    </row>
    <row r="62" spans="3:16" x14ac:dyDescent="0.2">
      <c r="C62">
        <v>60</v>
      </c>
      <c r="D62" s="1">
        <v>16</v>
      </c>
      <c r="E62">
        <f t="shared" si="3"/>
        <v>0</v>
      </c>
      <c r="F62">
        <f t="shared" si="4"/>
        <v>0.33608423666452647</v>
      </c>
      <c r="I62" s="1">
        <f t="shared" si="5"/>
        <v>100.75</v>
      </c>
      <c r="J62" t="e">
        <f t="shared" si="6"/>
        <v>#NUM!</v>
      </c>
      <c r="K62">
        <f t="shared" si="8"/>
        <v>-7</v>
      </c>
      <c r="N62">
        <f t="shared" si="7"/>
        <v>16</v>
      </c>
      <c r="O62">
        <f t="shared" si="9"/>
        <v>-0.89257420525683895</v>
      </c>
      <c r="P62">
        <f t="shared" si="10"/>
        <v>-0.89257420525683895</v>
      </c>
    </row>
    <row r="63" spans="3:16" x14ac:dyDescent="0.2">
      <c r="C63">
        <v>61</v>
      </c>
      <c r="D63" s="1">
        <v>17</v>
      </c>
      <c r="E63">
        <f t="shared" si="3"/>
        <v>0</v>
      </c>
      <c r="F63">
        <f t="shared" si="4"/>
        <v>0.37022961859899695</v>
      </c>
      <c r="I63" s="1">
        <f t="shared" si="5"/>
        <v>100.75</v>
      </c>
      <c r="J63" t="e">
        <f t="shared" si="6"/>
        <v>#NUM!</v>
      </c>
      <c r="K63">
        <f t="shared" si="8"/>
        <v>-7</v>
      </c>
      <c r="N63">
        <f t="shared" si="7"/>
        <v>17.000000000000004</v>
      </c>
      <c r="O63">
        <f t="shared" si="9"/>
        <v>-0.77132496162396902</v>
      </c>
      <c r="P63">
        <f t="shared" si="10"/>
        <v>-0.77132496162396902</v>
      </c>
    </row>
    <row r="64" spans="3:16" x14ac:dyDescent="0.2">
      <c r="C64">
        <v>62</v>
      </c>
      <c r="D64" s="1">
        <v>18</v>
      </c>
      <c r="E64">
        <f t="shared" si="3"/>
        <v>0</v>
      </c>
      <c r="F64">
        <f t="shared" si="4"/>
        <v>0.40452745776073018</v>
      </c>
      <c r="I64" s="1">
        <f t="shared" si="5"/>
        <v>100.75</v>
      </c>
      <c r="J64" t="e">
        <f t="shared" si="6"/>
        <v>#NUM!</v>
      </c>
      <c r="K64">
        <f t="shared" si="8"/>
        <v>-7</v>
      </c>
      <c r="N64">
        <f t="shared" si="7"/>
        <v>18</v>
      </c>
      <c r="O64">
        <f t="shared" si="9"/>
        <v>-0.6570081339440722</v>
      </c>
      <c r="P64">
        <f t="shared" si="10"/>
        <v>-0.6570081339440722</v>
      </c>
    </row>
    <row r="65" spans="3:16" x14ac:dyDescent="0.2">
      <c r="C65">
        <v>63</v>
      </c>
      <c r="D65" s="1">
        <v>19</v>
      </c>
      <c r="E65">
        <f t="shared" si="3"/>
        <v>0</v>
      </c>
      <c r="F65">
        <f t="shared" si="4"/>
        <v>0.43875626355676511</v>
      </c>
      <c r="I65" s="1">
        <f t="shared" si="5"/>
        <v>100.75</v>
      </c>
      <c r="J65" t="e">
        <f t="shared" si="6"/>
        <v>#NUM!</v>
      </c>
      <c r="K65">
        <f t="shared" si="8"/>
        <v>-7</v>
      </c>
      <c r="N65">
        <f t="shared" si="7"/>
        <v>19</v>
      </c>
      <c r="O65">
        <f t="shared" si="9"/>
        <v>-0.5488736914035206</v>
      </c>
      <c r="P65">
        <f t="shared" si="10"/>
        <v>-0.5488736914035206</v>
      </c>
    </row>
    <row r="66" spans="3:16" x14ac:dyDescent="0.2">
      <c r="C66">
        <v>64</v>
      </c>
      <c r="D66" s="1">
        <v>20</v>
      </c>
      <c r="E66">
        <f t="shared" si="3"/>
        <v>0</v>
      </c>
      <c r="F66">
        <f t="shared" si="4"/>
        <v>0.47270757595695145</v>
      </c>
      <c r="I66" s="1">
        <f t="shared" si="5"/>
        <v>100.75</v>
      </c>
      <c r="J66" t="e">
        <f t="shared" si="6"/>
        <v>#NUM!</v>
      </c>
      <c r="K66">
        <f t="shared" si="8"/>
        <v>-7</v>
      </c>
      <c r="N66">
        <f t="shared" si="7"/>
        <v>20</v>
      </c>
      <c r="O66">
        <f t="shared" si="9"/>
        <v>-0.44628710262841947</v>
      </c>
      <c r="P66">
        <f t="shared" si="10"/>
        <v>-0.44628710262841947</v>
      </c>
    </row>
    <row r="67" spans="3:16" x14ac:dyDescent="0.2">
      <c r="C67">
        <v>65</v>
      </c>
      <c r="D67" s="1">
        <v>21</v>
      </c>
      <c r="E67">
        <f t="shared" si="3"/>
        <v>0</v>
      </c>
      <c r="F67">
        <f t="shared" si="4"/>
        <v>0.50618780196665381</v>
      </c>
      <c r="I67" s="1">
        <f t="shared" si="5"/>
        <v>100.75</v>
      </c>
      <c r="J67" t="e">
        <f t="shared" si="6"/>
        <v>#NUM!</v>
      </c>
      <c r="K67">
        <f t="shared" ref="K67:K98" si="11">IF(D67&lt;T,IF(ISNUMBER(J67),IF(J67&gt;-7,J67,-7),-7),IF(ISNUMBER(J67),IF(J67&lt;2,J67,2),2))</f>
        <v>-7</v>
      </c>
      <c r="N67">
        <f t="shared" si="7"/>
        <v>21</v>
      </c>
      <c r="O67">
        <f t="shared" ref="O67:O98" si="12">LN(-LN(1-F67))</f>
        <v>-0.34870677428955565</v>
      </c>
      <c r="P67">
        <f t="shared" ref="P67:P98" si="13">IF(D67&lt;T,IF(ISNUMBER(O67),IF(O67&gt;-7,O67,-7),-7),IF(ISNUMBER(O67),IF(O67&lt;2,O67,2),2))</f>
        <v>-0.34870677428955565</v>
      </c>
    </row>
    <row r="68" spans="3:16" x14ac:dyDescent="0.2">
      <c r="C68">
        <v>66</v>
      </c>
      <c r="D68" s="1">
        <v>22</v>
      </c>
      <c r="E68">
        <f t="shared" ref="E68:E131" si="14">IF(D68&gt;tnull,1-EXP(-(((D68-tnull)/Tstern)^b)),0)</f>
        <v>0</v>
      </c>
      <c r="F68">
        <f t="shared" ref="F68:F131" si="15">1-EXP(-(((D68)/Tstern)^b))</f>
        <v>0.53901971378916635</v>
      </c>
      <c r="I68" s="1">
        <f t="shared" ref="I68:I131" si="16">ROUND(Tstern*(EXP(K68)^(1/b))+tnull,2)</f>
        <v>100.75</v>
      </c>
      <c r="J68" t="e">
        <f t="shared" ref="J68:J131" si="17">LN(-LN(1-E68))</f>
        <v>#NUM!</v>
      </c>
      <c r="K68">
        <f t="shared" si="11"/>
        <v>-7</v>
      </c>
      <c r="N68">
        <f t="shared" ref="N68:N131" si="18">Tstern*(EXP(P68)^(1/b))</f>
        <v>21.999999999999996</v>
      </c>
      <c r="O68">
        <f t="shared" si="12"/>
        <v>-0.25566674301976994</v>
      </c>
      <c r="P68">
        <f t="shared" si="13"/>
        <v>-0.25566674301976994</v>
      </c>
    </row>
    <row r="69" spans="3:16" x14ac:dyDescent="0.2">
      <c r="C69">
        <v>67</v>
      </c>
      <c r="D69" s="1">
        <v>23</v>
      </c>
      <c r="E69">
        <f t="shared" si="14"/>
        <v>0</v>
      </c>
      <c r="F69">
        <f t="shared" si="15"/>
        <v>0.57104360132092702</v>
      </c>
      <c r="I69" s="1">
        <f t="shared" si="16"/>
        <v>100.75</v>
      </c>
      <c r="J69" t="e">
        <f t="shared" si="17"/>
        <v>#NUM!</v>
      </c>
      <c r="K69">
        <f t="shared" si="11"/>
        <v>-7</v>
      </c>
      <c r="N69">
        <f t="shared" si="18"/>
        <v>23</v>
      </c>
      <c r="O69">
        <f t="shared" si="12"/>
        <v>-0.16676321787810205</v>
      </c>
      <c r="P69">
        <f t="shared" si="13"/>
        <v>-0.16676321787810205</v>
      </c>
    </row>
    <row r="70" spans="3:16" x14ac:dyDescent="0.2">
      <c r="C70">
        <v>68</v>
      </c>
      <c r="D70" s="1">
        <v>24</v>
      </c>
      <c r="E70">
        <f t="shared" si="14"/>
        <v>0</v>
      </c>
      <c r="F70">
        <f t="shared" si="15"/>
        <v>0.60211807954879526</v>
      </c>
      <c r="I70" s="1">
        <f t="shared" si="16"/>
        <v>100.75</v>
      </c>
      <c r="J70" t="e">
        <f t="shared" si="17"/>
        <v>#NUM!</v>
      </c>
      <c r="K70">
        <f t="shared" si="11"/>
        <v>-7</v>
      </c>
      <c r="N70">
        <f t="shared" si="18"/>
        <v>23.999999999999996</v>
      </c>
      <c r="O70">
        <f t="shared" si="12"/>
        <v>-8.1643989040510526E-2</v>
      </c>
      <c r="P70">
        <f t="shared" si="13"/>
        <v>-8.1643989040510526E-2</v>
      </c>
    </row>
    <row r="71" spans="3:16" x14ac:dyDescent="0.2">
      <c r="C71">
        <v>69</v>
      </c>
      <c r="D71" s="1">
        <v>25</v>
      </c>
      <c r="E71">
        <f t="shared" si="14"/>
        <v>0</v>
      </c>
      <c r="F71">
        <f t="shared" si="15"/>
        <v>0.63212055882855767</v>
      </c>
      <c r="I71" s="1">
        <f t="shared" si="16"/>
        <v>100.75</v>
      </c>
      <c r="J71" t="e">
        <f t="shared" si="17"/>
        <v>#NUM!</v>
      </c>
      <c r="K71">
        <f t="shared" si="11"/>
        <v>-7</v>
      </c>
      <c r="N71">
        <f t="shared" si="18"/>
        <v>25</v>
      </c>
      <c r="O71">
        <f t="shared" si="12"/>
        <v>0</v>
      </c>
      <c r="P71">
        <f t="shared" si="13"/>
        <v>0</v>
      </c>
    </row>
    <row r="72" spans="3:16" x14ac:dyDescent="0.2">
      <c r="C72">
        <v>70</v>
      </c>
      <c r="D72" s="1">
        <v>26</v>
      </c>
      <c r="E72">
        <f t="shared" si="14"/>
        <v>0</v>
      </c>
      <c r="F72">
        <f t="shared" si="15"/>
        <v>0.6609473927455578</v>
      </c>
      <c r="I72" s="1">
        <f t="shared" si="16"/>
        <v>100.75</v>
      </c>
      <c r="J72" t="e">
        <f t="shared" si="17"/>
        <v>#NUM!</v>
      </c>
      <c r="K72">
        <f t="shared" si="11"/>
        <v>-7</v>
      </c>
      <c r="N72">
        <f t="shared" si="18"/>
        <v>26</v>
      </c>
      <c r="O72">
        <f t="shared" si="12"/>
        <v>7.84414263065627E-2</v>
      </c>
      <c r="P72">
        <f t="shared" si="13"/>
        <v>7.84414263065627E-2</v>
      </c>
    </row>
    <row r="73" spans="3:16" x14ac:dyDescent="0.2">
      <c r="C73">
        <v>71</v>
      </c>
      <c r="D73" s="1">
        <v>27</v>
      </c>
      <c r="E73">
        <f t="shared" si="14"/>
        <v>0</v>
      </c>
      <c r="F73">
        <f t="shared" si="15"/>
        <v>0.68851372415259293</v>
      </c>
      <c r="I73" s="1">
        <f t="shared" si="16"/>
        <v>100.75</v>
      </c>
      <c r="J73" t="e">
        <f t="shared" si="17"/>
        <v>#NUM!</v>
      </c>
      <c r="K73">
        <f t="shared" si="11"/>
        <v>-7</v>
      </c>
      <c r="N73">
        <f t="shared" si="18"/>
        <v>27</v>
      </c>
      <c r="O73">
        <f t="shared" si="12"/>
        <v>0.15392208227225673</v>
      </c>
      <c r="P73">
        <f t="shared" si="13"/>
        <v>0.15392208227225673</v>
      </c>
    </row>
    <row r="74" spans="3:16" x14ac:dyDescent="0.2">
      <c r="C74">
        <v>72</v>
      </c>
      <c r="D74" s="1">
        <v>28</v>
      </c>
      <c r="E74">
        <f t="shared" si="14"/>
        <v>0</v>
      </c>
      <c r="F74">
        <f t="shared" si="15"/>
        <v>0.71475305494269481</v>
      </c>
      <c r="I74" s="1">
        <f t="shared" si="16"/>
        <v>100.75</v>
      </c>
      <c r="J74" t="e">
        <f t="shared" si="17"/>
        <v>#NUM!</v>
      </c>
      <c r="K74">
        <f t="shared" si="11"/>
        <v>-7</v>
      </c>
      <c r="N74">
        <f t="shared" si="18"/>
        <v>27.999999999999996</v>
      </c>
      <c r="O74">
        <f t="shared" si="12"/>
        <v>0.22665737061400631</v>
      </c>
      <c r="P74">
        <f t="shared" si="13"/>
        <v>0.22665737061400631</v>
      </c>
    </row>
    <row r="75" spans="3:16" x14ac:dyDescent="0.2">
      <c r="C75">
        <v>73</v>
      </c>
      <c r="D75" s="1">
        <v>29</v>
      </c>
      <c r="E75">
        <f t="shared" si="14"/>
        <v>0</v>
      </c>
      <c r="F75">
        <f t="shared" si="15"/>
        <v>0.73961656907697093</v>
      </c>
      <c r="I75" s="1">
        <f t="shared" si="16"/>
        <v>100.75</v>
      </c>
      <c r="J75" t="e">
        <f t="shared" si="17"/>
        <v>#NUM!</v>
      </c>
      <c r="K75">
        <f t="shared" si="11"/>
        <v>-7</v>
      </c>
      <c r="N75">
        <f t="shared" si="18"/>
        <v>28.999999999999996</v>
      </c>
      <c r="O75">
        <f t="shared" si="12"/>
        <v>0.29684001023654633</v>
      </c>
      <c r="P75">
        <f t="shared" si="13"/>
        <v>0.29684001023654633</v>
      </c>
    </row>
    <row r="76" spans="3:16" x14ac:dyDescent="0.2">
      <c r="C76">
        <v>74</v>
      </c>
      <c r="D76" s="1">
        <v>30</v>
      </c>
      <c r="E76">
        <f t="shared" si="14"/>
        <v>0</v>
      </c>
      <c r="F76">
        <f t="shared" si="15"/>
        <v>0.76307224131787821</v>
      </c>
      <c r="I76" s="1">
        <f t="shared" si="16"/>
        <v>100.75</v>
      </c>
      <c r="J76" t="e">
        <f t="shared" si="17"/>
        <v>#NUM!</v>
      </c>
      <c r="K76">
        <f t="shared" si="11"/>
        <v>-7</v>
      </c>
      <c r="N76">
        <f t="shared" si="18"/>
        <v>30</v>
      </c>
      <c r="O76">
        <f t="shared" si="12"/>
        <v>0.36464311358790924</v>
      </c>
      <c r="P76">
        <f t="shared" si="13"/>
        <v>0.36464311358790924</v>
      </c>
    </row>
    <row r="77" spans="3:16" x14ac:dyDescent="0.2">
      <c r="C77">
        <v>75</v>
      </c>
      <c r="D77" s="1">
        <v>32</v>
      </c>
      <c r="E77">
        <f t="shared" si="14"/>
        <v>0</v>
      </c>
      <c r="F77">
        <f t="shared" si="15"/>
        <v>0.80570934121451188</v>
      </c>
      <c r="I77" s="1">
        <f t="shared" si="16"/>
        <v>100.75</v>
      </c>
      <c r="J77" t="e">
        <f t="shared" si="17"/>
        <v>#NUM!</v>
      </c>
      <c r="K77">
        <f t="shared" si="11"/>
        <v>-7</v>
      </c>
      <c r="N77">
        <f t="shared" si="18"/>
        <v>32</v>
      </c>
      <c r="O77">
        <f t="shared" si="12"/>
        <v>0.49372015586305162</v>
      </c>
      <c r="P77">
        <f t="shared" si="13"/>
        <v>0.49372015586305162</v>
      </c>
    </row>
    <row r="78" spans="3:16" x14ac:dyDescent="0.2">
      <c r="C78">
        <v>76</v>
      </c>
      <c r="D78" s="1">
        <v>34</v>
      </c>
      <c r="E78">
        <f t="shared" si="14"/>
        <v>0</v>
      </c>
      <c r="F78">
        <f t="shared" si="15"/>
        <v>0.84269992623919632</v>
      </c>
      <c r="I78" s="1">
        <f t="shared" si="16"/>
        <v>100.75</v>
      </c>
      <c r="J78" t="e">
        <f t="shared" si="17"/>
        <v>#NUM!</v>
      </c>
      <c r="K78">
        <f t="shared" si="11"/>
        <v>-7</v>
      </c>
      <c r="N78">
        <f t="shared" si="18"/>
        <v>34</v>
      </c>
      <c r="O78">
        <f t="shared" si="12"/>
        <v>0.61496939949592144</v>
      </c>
      <c r="P78">
        <f t="shared" si="13"/>
        <v>0.61496939949592144</v>
      </c>
    </row>
    <row r="79" spans="3:16" x14ac:dyDescent="0.2">
      <c r="C79">
        <v>77</v>
      </c>
      <c r="D79" s="1">
        <v>36</v>
      </c>
      <c r="E79">
        <f t="shared" si="14"/>
        <v>0</v>
      </c>
      <c r="F79">
        <f t="shared" si="15"/>
        <v>0.87426767040557207</v>
      </c>
      <c r="I79" s="1">
        <f t="shared" si="16"/>
        <v>100.75</v>
      </c>
      <c r="J79" t="e">
        <f t="shared" si="17"/>
        <v>#NUM!</v>
      </c>
      <c r="K79">
        <f t="shared" si="11"/>
        <v>-7</v>
      </c>
      <c r="N79">
        <f t="shared" si="18"/>
        <v>35.999999999999993</v>
      </c>
      <c r="O79">
        <f t="shared" si="12"/>
        <v>0.72928622717581826</v>
      </c>
      <c r="P79">
        <f t="shared" si="13"/>
        <v>0.72928622717581826</v>
      </c>
    </row>
    <row r="80" spans="3:16" x14ac:dyDescent="0.2">
      <c r="C80">
        <v>78</v>
      </c>
      <c r="D80" s="1">
        <v>38</v>
      </c>
      <c r="E80">
        <f t="shared" si="14"/>
        <v>0</v>
      </c>
      <c r="F80">
        <f t="shared" si="15"/>
        <v>0.9007784450011368</v>
      </c>
      <c r="I80" s="1">
        <f t="shared" si="16"/>
        <v>100.75</v>
      </c>
      <c r="J80" t="e">
        <f t="shared" si="17"/>
        <v>#NUM!</v>
      </c>
      <c r="K80">
        <f t="shared" si="11"/>
        <v>-7</v>
      </c>
      <c r="N80">
        <f t="shared" si="18"/>
        <v>38.000000000000007</v>
      </c>
      <c r="O80">
        <f t="shared" si="12"/>
        <v>0.83742066971637019</v>
      </c>
      <c r="P80">
        <f t="shared" si="13"/>
        <v>0.83742066971637019</v>
      </c>
    </row>
    <row r="81" spans="3:16" x14ac:dyDescent="0.2">
      <c r="C81">
        <v>79</v>
      </c>
      <c r="D81" s="1">
        <v>40</v>
      </c>
      <c r="E81">
        <f t="shared" si="14"/>
        <v>0</v>
      </c>
      <c r="F81">
        <f t="shared" si="15"/>
        <v>0.92269525955670029</v>
      </c>
      <c r="I81" s="1">
        <f t="shared" si="16"/>
        <v>100.75</v>
      </c>
      <c r="J81" t="e">
        <f t="shared" si="17"/>
        <v>#NUM!</v>
      </c>
      <c r="K81">
        <f t="shared" si="11"/>
        <v>-7</v>
      </c>
      <c r="N81">
        <f t="shared" si="18"/>
        <v>40</v>
      </c>
      <c r="O81">
        <f t="shared" si="12"/>
        <v>0.94000725849147126</v>
      </c>
      <c r="P81">
        <f t="shared" si="13"/>
        <v>0.94000725849147126</v>
      </c>
    </row>
    <row r="82" spans="3:16" x14ac:dyDescent="0.2">
      <c r="C82">
        <v>80</v>
      </c>
      <c r="D82" s="1">
        <v>42</v>
      </c>
      <c r="E82">
        <f t="shared" si="14"/>
        <v>0</v>
      </c>
      <c r="F82">
        <f t="shared" si="15"/>
        <v>0.94053694002569677</v>
      </c>
      <c r="I82" s="1">
        <f t="shared" si="16"/>
        <v>100.75</v>
      </c>
      <c r="J82" t="e">
        <f t="shared" si="17"/>
        <v>#NUM!</v>
      </c>
      <c r="K82">
        <f t="shared" si="11"/>
        <v>-7</v>
      </c>
      <c r="N82">
        <f t="shared" si="18"/>
        <v>41.999999999999993</v>
      </c>
      <c r="O82">
        <f t="shared" si="12"/>
        <v>1.0375875868303348</v>
      </c>
      <c r="P82">
        <f t="shared" si="13"/>
        <v>1.0375875868303348</v>
      </c>
    </row>
    <row r="83" spans="3:16" x14ac:dyDescent="0.2">
      <c r="C83">
        <v>81</v>
      </c>
      <c r="D83" s="1">
        <v>44</v>
      </c>
      <c r="E83">
        <f t="shared" si="14"/>
        <v>0</v>
      </c>
      <c r="F83">
        <f t="shared" si="15"/>
        <v>0.95484254967513904</v>
      </c>
      <c r="I83" s="1">
        <f t="shared" si="16"/>
        <v>100.75</v>
      </c>
      <c r="J83" t="e">
        <f t="shared" si="17"/>
        <v>#NUM!</v>
      </c>
      <c r="K83">
        <f t="shared" si="11"/>
        <v>-7</v>
      </c>
      <c r="N83">
        <f t="shared" si="18"/>
        <v>43.999999999999993</v>
      </c>
      <c r="O83">
        <f t="shared" si="12"/>
        <v>1.1306276181001205</v>
      </c>
      <c r="P83">
        <f t="shared" si="13"/>
        <v>1.1306276181001205</v>
      </c>
    </row>
    <row r="84" spans="3:16" x14ac:dyDescent="0.2">
      <c r="C84">
        <v>82</v>
      </c>
      <c r="D84" s="1">
        <v>46</v>
      </c>
      <c r="E84">
        <f t="shared" si="14"/>
        <v>0</v>
      </c>
      <c r="F84">
        <f t="shared" si="15"/>
        <v>0.96614267814297683</v>
      </c>
      <c r="I84" s="1">
        <f t="shared" si="16"/>
        <v>100.75</v>
      </c>
      <c r="J84" t="e">
        <f t="shared" si="17"/>
        <v>#NUM!</v>
      </c>
      <c r="K84">
        <f t="shared" si="11"/>
        <v>-7</v>
      </c>
      <c r="N84">
        <f t="shared" si="18"/>
        <v>45.999999999999993</v>
      </c>
      <c r="O84">
        <f t="shared" si="12"/>
        <v>1.2195311432417881</v>
      </c>
      <c r="P84">
        <f t="shared" si="13"/>
        <v>1.2195311432417881</v>
      </c>
    </row>
    <row r="85" spans="3:16" x14ac:dyDescent="0.2">
      <c r="C85">
        <v>83</v>
      </c>
      <c r="D85" s="1">
        <v>48</v>
      </c>
      <c r="E85">
        <f t="shared" si="14"/>
        <v>0</v>
      </c>
      <c r="F85">
        <f t="shared" si="15"/>
        <v>0.97493793673744122</v>
      </c>
      <c r="I85" s="1">
        <f t="shared" si="16"/>
        <v>100.75</v>
      </c>
      <c r="J85" t="e">
        <f t="shared" si="17"/>
        <v>#NUM!</v>
      </c>
      <c r="K85">
        <f t="shared" si="11"/>
        <v>-7</v>
      </c>
      <c r="N85">
        <f t="shared" si="18"/>
        <v>48</v>
      </c>
      <c r="O85">
        <f t="shared" si="12"/>
        <v>1.3046503720793803</v>
      </c>
      <c r="P85">
        <f t="shared" si="13"/>
        <v>1.3046503720793803</v>
      </c>
    </row>
    <row r="86" spans="3:16" x14ac:dyDescent="0.2">
      <c r="C86">
        <v>84</v>
      </c>
      <c r="D86" s="1">
        <v>50</v>
      </c>
      <c r="E86">
        <f t="shared" si="14"/>
        <v>0</v>
      </c>
      <c r="F86">
        <f t="shared" si="15"/>
        <v>0.98168436111126578</v>
      </c>
      <c r="I86" s="1">
        <f t="shared" si="16"/>
        <v>100.75</v>
      </c>
      <c r="J86" t="e">
        <f t="shared" si="17"/>
        <v>#NUM!</v>
      </c>
      <c r="K86">
        <f t="shared" si="11"/>
        <v>-7</v>
      </c>
      <c r="N86">
        <f t="shared" si="18"/>
        <v>49.999999999999986</v>
      </c>
      <c r="O86">
        <f t="shared" si="12"/>
        <v>1.3862943611198901</v>
      </c>
      <c r="P86">
        <f t="shared" si="13"/>
        <v>1.3862943611198901</v>
      </c>
    </row>
    <row r="87" spans="3:16" x14ac:dyDescent="0.2">
      <c r="C87">
        <v>85</v>
      </c>
      <c r="D87" s="1">
        <v>52.5</v>
      </c>
      <c r="E87">
        <f t="shared" si="14"/>
        <v>0</v>
      </c>
      <c r="F87">
        <f t="shared" si="15"/>
        <v>0.98784482167008503</v>
      </c>
      <c r="I87" s="1">
        <f t="shared" si="16"/>
        <v>100.75</v>
      </c>
      <c r="J87" t="e">
        <f t="shared" si="17"/>
        <v>#NUM!</v>
      </c>
      <c r="K87">
        <f t="shared" si="11"/>
        <v>-7</v>
      </c>
      <c r="N87">
        <f t="shared" si="18"/>
        <v>52.499999999999979</v>
      </c>
      <c r="O87">
        <f t="shared" si="12"/>
        <v>1.483874689458754</v>
      </c>
      <c r="P87">
        <f t="shared" si="13"/>
        <v>1.483874689458754</v>
      </c>
    </row>
    <row r="88" spans="3:16" x14ac:dyDescent="0.2">
      <c r="C88">
        <v>86</v>
      </c>
      <c r="D88" s="1">
        <v>55</v>
      </c>
      <c r="E88">
        <f t="shared" si="14"/>
        <v>0</v>
      </c>
      <c r="F88">
        <f t="shared" si="15"/>
        <v>0.99209294594840658</v>
      </c>
      <c r="I88" s="1">
        <f t="shared" si="16"/>
        <v>100.75</v>
      </c>
      <c r="J88" t="e">
        <f t="shared" si="17"/>
        <v>#NUM!</v>
      </c>
      <c r="K88">
        <f t="shared" si="11"/>
        <v>-7</v>
      </c>
      <c r="N88">
        <f t="shared" si="18"/>
        <v>55.000000000000014</v>
      </c>
      <c r="O88">
        <f t="shared" si="12"/>
        <v>1.5769147207285408</v>
      </c>
      <c r="P88">
        <f t="shared" si="13"/>
        <v>1.5769147207285408</v>
      </c>
    </row>
    <row r="89" spans="3:16" x14ac:dyDescent="0.2">
      <c r="C89">
        <v>87</v>
      </c>
      <c r="D89" s="1">
        <v>57.5</v>
      </c>
      <c r="E89">
        <f t="shared" si="14"/>
        <v>0</v>
      </c>
      <c r="F89">
        <f t="shared" si="15"/>
        <v>0.99495823974030906</v>
      </c>
      <c r="I89" s="1">
        <f t="shared" si="16"/>
        <v>100.75</v>
      </c>
      <c r="J89" t="e">
        <f t="shared" si="17"/>
        <v>#NUM!</v>
      </c>
      <c r="K89">
        <f t="shared" si="11"/>
        <v>-7</v>
      </c>
      <c r="N89">
        <f t="shared" si="18"/>
        <v>57.500000000000043</v>
      </c>
      <c r="O89">
        <f t="shared" si="12"/>
        <v>1.6658182458702093</v>
      </c>
      <c r="P89">
        <f t="shared" si="13"/>
        <v>1.6658182458702093</v>
      </c>
    </row>
    <row r="90" spans="3:16" x14ac:dyDescent="0.2">
      <c r="C90">
        <v>88</v>
      </c>
      <c r="D90" s="1">
        <v>60</v>
      </c>
      <c r="E90">
        <f t="shared" si="14"/>
        <v>0</v>
      </c>
      <c r="F90">
        <f t="shared" si="15"/>
        <v>0.99684888840155561</v>
      </c>
      <c r="I90" s="1">
        <f t="shared" si="16"/>
        <v>100.75</v>
      </c>
      <c r="J90" t="e">
        <f t="shared" si="17"/>
        <v>#NUM!</v>
      </c>
      <c r="K90">
        <f t="shared" si="11"/>
        <v>-7</v>
      </c>
      <c r="N90">
        <f t="shared" si="18"/>
        <v>60.000000000000085</v>
      </c>
      <c r="O90">
        <f t="shared" si="12"/>
        <v>1.7509374747078028</v>
      </c>
      <c r="P90">
        <f t="shared" si="13"/>
        <v>1.7509374747078028</v>
      </c>
    </row>
    <row r="91" spans="3:16" x14ac:dyDescent="0.2">
      <c r="C91">
        <v>89</v>
      </c>
      <c r="D91" s="1">
        <v>62.5</v>
      </c>
      <c r="E91">
        <f t="shared" si="14"/>
        <v>0</v>
      </c>
      <c r="F91">
        <f t="shared" si="15"/>
        <v>0.99806954586377228</v>
      </c>
      <c r="I91" s="1">
        <f t="shared" si="16"/>
        <v>100.75</v>
      </c>
      <c r="J91" t="e">
        <f t="shared" si="17"/>
        <v>#NUM!</v>
      </c>
      <c r="K91">
        <f t="shared" si="11"/>
        <v>-7</v>
      </c>
      <c r="N91">
        <f t="shared" si="18"/>
        <v>62.499999999999964</v>
      </c>
      <c r="O91">
        <f t="shared" si="12"/>
        <v>1.8325814637483091</v>
      </c>
      <c r="P91">
        <f t="shared" si="13"/>
        <v>1.8325814637483091</v>
      </c>
    </row>
    <row r="92" spans="3:16" x14ac:dyDescent="0.2">
      <c r="C92">
        <v>90</v>
      </c>
      <c r="D92" s="1">
        <v>65</v>
      </c>
      <c r="E92">
        <f t="shared" si="14"/>
        <v>0</v>
      </c>
      <c r="F92">
        <f t="shared" si="15"/>
        <v>0.99884077082609546</v>
      </c>
      <c r="I92" s="1">
        <f t="shared" si="16"/>
        <v>100.75</v>
      </c>
      <c r="J92" t="e">
        <f t="shared" si="17"/>
        <v>#NUM!</v>
      </c>
      <c r="K92">
        <f t="shared" si="11"/>
        <v>-7</v>
      </c>
      <c r="N92">
        <f t="shared" si="18"/>
        <v>65.000000000000213</v>
      </c>
      <c r="O92">
        <f t="shared" si="12"/>
        <v>1.9110228900548791</v>
      </c>
      <c r="P92">
        <f t="shared" si="13"/>
        <v>1.9110228900548791</v>
      </c>
    </row>
    <row r="93" spans="3:16" x14ac:dyDescent="0.2">
      <c r="C93">
        <v>91</v>
      </c>
      <c r="D93" s="1">
        <v>67.5</v>
      </c>
      <c r="E93">
        <f t="shared" si="14"/>
        <v>0</v>
      </c>
      <c r="F93">
        <f t="shared" si="15"/>
        <v>0.99931767194724364</v>
      </c>
      <c r="I93" s="1">
        <f t="shared" si="16"/>
        <v>100.75</v>
      </c>
      <c r="J93" t="e">
        <f t="shared" si="17"/>
        <v>#NUM!</v>
      </c>
      <c r="K93">
        <f t="shared" si="11"/>
        <v>-7</v>
      </c>
      <c r="N93">
        <f t="shared" si="18"/>
        <v>67.500000000000085</v>
      </c>
      <c r="O93">
        <f t="shared" si="12"/>
        <v>1.9865035460205691</v>
      </c>
      <c r="P93">
        <f t="shared" si="13"/>
        <v>1.9865035460205691</v>
      </c>
    </row>
    <row r="94" spans="3:16" x14ac:dyDescent="0.2">
      <c r="C94">
        <v>92</v>
      </c>
      <c r="D94" s="1">
        <v>70</v>
      </c>
      <c r="E94">
        <f t="shared" si="14"/>
        <v>0</v>
      </c>
      <c r="F94">
        <f t="shared" si="15"/>
        <v>0.99960633095934492</v>
      </c>
      <c r="I94" s="1">
        <f t="shared" si="16"/>
        <v>100.75</v>
      </c>
      <c r="J94" t="e">
        <f t="shared" si="17"/>
        <v>#NUM!</v>
      </c>
      <c r="K94">
        <f t="shared" si="11"/>
        <v>-7</v>
      </c>
      <c r="N94">
        <f t="shared" si="18"/>
        <v>70.000000000000014</v>
      </c>
      <c r="O94">
        <f t="shared" si="12"/>
        <v>2.0592388343623171</v>
      </c>
      <c r="P94">
        <f t="shared" si="13"/>
        <v>2.0592388343623171</v>
      </c>
    </row>
    <row r="95" spans="3:16" x14ac:dyDescent="0.2">
      <c r="C95">
        <v>93</v>
      </c>
      <c r="D95" s="1">
        <v>72.5</v>
      </c>
      <c r="E95">
        <f t="shared" si="14"/>
        <v>0</v>
      </c>
      <c r="F95">
        <f t="shared" si="15"/>
        <v>0.9997773701430811</v>
      </c>
      <c r="I95" s="1">
        <f t="shared" si="16"/>
        <v>100.75</v>
      </c>
      <c r="J95" t="e">
        <f t="shared" si="17"/>
        <v>#NUM!</v>
      </c>
      <c r="K95">
        <f t="shared" si="11"/>
        <v>-7</v>
      </c>
      <c r="N95">
        <f t="shared" si="18"/>
        <v>72.499999999999815</v>
      </c>
      <c r="O95">
        <f t="shared" si="12"/>
        <v>2.1294214739848516</v>
      </c>
      <c r="P95">
        <f t="shared" si="13"/>
        <v>2.1294214739848516</v>
      </c>
    </row>
    <row r="96" spans="3:16" x14ac:dyDescent="0.2">
      <c r="C96">
        <v>94</v>
      </c>
      <c r="D96" s="1">
        <v>75</v>
      </c>
      <c r="E96">
        <f t="shared" si="14"/>
        <v>0</v>
      </c>
      <c r="F96">
        <f t="shared" si="15"/>
        <v>0.99987659019591335</v>
      </c>
      <c r="I96" s="1">
        <f t="shared" si="16"/>
        <v>100.75</v>
      </c>
      <c r="J96" t="e">
        <f t="shared" si="17"/>
        <v>#NUM!</v>
      </c>
      <c r="K96">
        <f t="shared" si="11"/>
        <v>-7</v>
      </c>
      <c r="N96">
        <f t="shared" si="18"/>
        <v>75.000000000001023</v>
      </c>
      <c r="O96">
        <f t="shared" si="12"/>
        <v>2.1972245773362467</v>
      </c>
      <c r="P96">
        <f t="shared" si="13"/>
        <v>2.1972245773362467</v>
      </c>
    </row>
    <row r="97" spans="3:16" x14ac:dyDescent="0.2">
      <c r="C97">
        <v>95</v>
      </c>
      <c r="D97" s="1">
        <v>80</v>
      </c>
      <c r="E97">
        <f t="shared" si="14"/>
        <v>0</v>
      </c>
      <c r="F97">
        <f t="shared" si="15"/>
        <v>0.99996428715035834</v>
      </c>
      <c r="I97" s="1">
        <f t="shared" si="16"/>
        <v>100.75</v>
      </c>
      <c r="J97" t="e">
        <f t="shared" si="17"/>
        <v>#NUM!</v>
      </c>
      <c r="K97">
        <f t="shared" si="11"/>
        <v>-7</v>
      </c>
      <c r="N97">
        <f t="shared" si="18"/>
        <v>79.999999999997755</v>
      </c>
      <c r="O97">
        <f t="shared" si="12"/>
        <v>2.3263016196113053</v>
      </c>
      <c r="P97">
        <f t="shared" si="13"/>
        <v>2.3263016196113053</v>
      </c>
    </row>
    <row r="98" spans="3:16" x14ac:dyDescent="0.2">
      <c r="C98">
        <v>96</v>
      </c>
      <c r="D98" s="1">
        <v>85</v>
      </c>
      <c r="E98">
        <f t="shared" si="14"/>
        <v>0</v>
      </c>
      <c r="F98">
        <f t="shared" si="15"/>
        <v>0.99999045983712687</v>
      </c>
      <c r="I98" s="1">
        <f t="shared" si="16"/>
        <v>100.75</v>
      </c>
      <c r="J98" t="e">
        <f t="shared" si="17"/>
        <v>#NUM!</v>
      </c>
      <c r="K98">
        <f t="shared" si="11"/>
        <v>-7</v>
      </c>
      <c r="N98">
        <f t="shared" si="18"/>
        <v>84.999999999978911</v>
      </c>
      <c r="O98">
        <f t="shared" si="12"/>
        <v>2.4475508632437353</v>
      </c>
      <c r="P98">
        <f t="shared" si="13"/>
        <v>2.4475508632437353</v>
      </c>
    </row>
    <row r="99" spans="3:16" x14ac:dyDescent="0.2">
      <c r="C99">
        <v>97</v>
      </c>
      <c r="D99" s="1">
        <v>90</v>
      </c>
      <c r="E99">
        <f t="shared" si="14"/>
        <v>0</v>
      </c>
      <c r="F99">
        <f t="shared" si="15"/>
        <v>0.99999764742480002</v>
      </c>
      <c r="I99" s="1">
        <f t="shared" si="16"/>
        <v>100.75</v>
      </c>
      <c r="J99" t="e">
        <f t="shared" si="17"/>
        <v>#NUM!</v>
      </c>
      <c r="K99">
        <f t="shared" ref="K99:K130" si="19">IF(D99&lt;T,IF(ISNUMBER(J99),IF(J99&gt;-7,J99,-7),-7),IF(ISNUMBER(J99),IF(J99&lt;2,J99,2),2))</f>
        <v>-7</v>
      </c>
      <c r="N99">
        <f t="shared" si="18"/>
        <v>90.000000000040998</v>
      </c>
      <c r="O99">
        <f t="shared" ref="O99:O130" si="20">LN(-LN(1-F99))</f>
        <v>2.5618676909250397</v>
      </c>
      <c r="P99">
        <f t="shared" ref="P99:P130" si="21">IF(D99&lt;T,IF(ISNUMBER(O99),IF(O99&gt;-7,O99,-7),-7),IF(ISNUMBER(O99),IF(O99&lt;2,O99,2),2))</f>
        <v>2.5618676909250397</v>
      </c>
    </row>
    <row r="100" spans="3:16" x14ac:dyDescent="0.2">
      <c r="C100">
        <v>98</v>
      </c>
      <c r="D100" s="1">
        <v>95</v>
      </c>
      <c r="E100">
        <f t="shared" si="14"/>
        <v>0</v>
      </c>
      <c r="F100">
        <f t="shared" si="15"/>
        <v>0.9999994644652197</v>
      </c>
      <c r="I100" s="1">
        <f t="shared" si="16"/>
        <v>100.75</v>
      </c>
      <c r="J100" t="e">
        <f t="shared" si="17"/>
        <v>#NUM!</v>
      </c>
      <c r="K100">
        <f t="shared" si="19"/>
        <v>-7</v>
      </c>
      <c r="N100">
        <f t="shared" si="18"/>
        <v>94.999999999877033</v>
      </c>
      <c r="O100">
        <f t="shared" si="20"/>
        <v>2.6700021334620914</v>
      </c>
      <c r="P100">
        <f t="shared" si="21"/>
        <v>2.6700021334620914</v>
      </c>
    </row>
    <row r="101" spans="3:16" x14ac:dyDescent="0.2">
      <c r="C101">
        <v>99</v>
      </c>
      <c r="D101" s="1">
        <v>100</v>
      </c>
      <c r="E101">
        <f t="shared" si="14"/>
        <v>0</v>
      </c>
      <c r="F101">
        <f t="shared" si="15"/>
        <v>0.99999988746482527</v>
      </c>
      <c r="I101" s="1">
        <f t="shared" si="16"/>
        <v>100.75</v>
      </c>
      <c r="J101" t="e">
        <f t="shared" si="17"/>
        <v>#NUM!</v>
      </c>
      <c r="K101">
        <f t="shared" si="19"/>
        <v>-7</v>
      </c>
      <c r="N101">
        <f t="shared" si="18"/>
        <v>99.999999999579046</v>
      </c>
      <c r="O101">
        <f t="shared" si="20"/>
        <v>2.7725887222313621</v>
      </c>
      <c r="P101">
        <f t="shared" si="21"/>
        <v>2.7725887222313621</v>
      </c>
    </row>
    <row r="102" spans="3:16" x14ac:dyDescent="0.2">
      <c r="C102">
        <v>100</v>
      </c>
      <c r="D102" s="1">
        <v>105</v>
      </c>
      <c r="E102">
        <f t="shared" si="14"/>
        <v>3.9210560847676823E-2</v>
      </c>
      <c r="F102">
        <f t="shared" si="15"/>
        <v>0.99999997817042208</v>
      </c>
      <c r="I102" s="1">
        <f t="shared" si="16"/>
        <v>105</v>
      </c>
      <c r="J102">
        <f t="shared" si="17"/>
        <v>-3.2188758248681997</v>
      </c>
      <c r="K102">
        <f t="shared" si="19"/>
        <v>-3.2188758248681997</v>
      </c>
      <c r="N102">
        <f t="shared" si="18"/>
        <v>105.00000000384242</v>
      </c>
      <c r="O102">
        <f t="shared" si="20"/>
        <v>2.8701690506518345</v>
      </c>
      <c r="P102">
        <f t="shared" si="21"/>
        <v>2.8701690506518345</v>
      </c>
    </row>
    <row r="103" spans="3:16" x14ac:dyDescent="0.2">
      <c r="C103">
        <v>101</v>
      </c>
      <c r="D103" s="1">
        <v>110</v>
      </c>
      <c r="E103">
        <f t="shared" si="14"/>
        <v>0.14785621103378865</v>
      </c>
      <c r="F103">
        <f t="shared" si="15"/>
        <v>0.9999999960910616</v>
      </c>
      <c r="I103" s="1">
        <f t="shared" si="16"/>
        <v>110</v>
      </c>
      <c r="J103">
        <f t="shared" si="17"/>
        <v>-1.8325814637483102</v>
      </c>
      <c r="K103">
        <f t="shared" si="19"/>
        <v>-1.8325814637483102</v>
      </c>
      <c r="N103">
        <f t="shared" si="18"/>
        <v>110.00000002839722</v>
      </c>
      <c r="O103">
        <f t="shared" si="20"/>
        <v>2.9632090823647443</v>
      </c>
      <c r="P103">
        <f t="shared" si="21"/>
        <v>2.9632090823647443</v>
      </c>
    </row>
    <row r="104" spans="3:16" x14ac:dyDescent="0.2">
      <c r="C104">
        <v>102</v>
      </c>
      <c r="D104" s="1">
        <v>115</v>
      </c>
      <c r="E104">
        <f t="shared" si="14"/>
        <v>0.30232367392896897</v>
      </c>
      <c r="F104">
        <f t="shared" si="15"/>
        <v>0.99999999935385686</v>
      </c>
      <c r="I104" s="1">
        <f t="shared" si="16"/>
        <v>115</v>
      </c>
      <c r="J104">
        <f t="shared" si="17"/>
        <v>-1.0216512475319812</v>
      </c>
      <c r="K104">
        <f t="shared" si="19"/>
        <v>-1.0216512475319812</v>
      </c>
      <c r="N104">
        <f t="shared" si="18"/>
        <v>115.00000016114393</v>
      </c>
      <c r="O104">
        <f t="shared" si="20"/>
        <v>3.0521126097926019</v>
      </c>
      <c r="P104">
        <f t="shared" si="21"/>
        <v>3.0521126097926019</v>
      </c>
    </row>
    <row r="105" spans="3:16" x14ac:dyDescent="0.2">
      <c r="C105">
        <v>103</v>
      </c>
      <c r="D105" s="1">
        <v>120</v>
      </c>
      <c r="E105">
        <f t="shared" si="14"/>
        <v>0.47270757595695145</v>
      </c>
      <c r="F105">
        <f t="shared" si="15"/>
        <v>0.99999999990140498</v>
      </c>
      <c r="I105" s="1">
        <f t="shared" si="16"/>
        <v>120</v>
      </c>
      <c r="J105">
        <f t="shared" si="17"/>
        <v>-0.44628710262841947</v>
      </c>
      <c r="K105">
        <f t="shared" si="19"/>
        <v>-0.44628710262841947</v>
      </c>
      <c r="N105">
        <f t="shared" si="18"/>
        <v>120.00000091714442</v>
      </c>
      <c r="O105">
        <f t="shared" si="20"/>
        <v>3.1372318511134307</v>
      </c>
      <c r="P105">
        <f t="shared" si="21"/>
        <v>3.1372318511134307</v>
      </c>
    </row>
    <row r="106" spans="3:16" x14ac:dyDescent="0.2">
      <c r="C106">
        <v>104</v>
      </c>
      <c r="D106" s="1">
        <v>125</v>
      </c>
      <c r="E106">
        <f t="shared" si="14"/>
        <v>0.63212055882855767</v>
      </c>
      <c r="F106">
        <f t="shared" si="15"/>
        <v>0.99999999998611211</v>
      </c>
      <c r="I106" s="1">
        <f t="shared" si="16"/>
        <v>125</v>
      </c>
      <c r="J106">
        <f t="shared" si="17"/>
        <v>0</v>
      </c>
      <c r="K106">
        <f t="shared" si="19"/>
        <v>0</v>
      </c>
      <c r="N106">
        <f t="shared" si="18"/>
        <v>67.957045711476127</v>
      </c>
      <c r="O106">
        <f t="shared" si="20"/>
        <v>3.2188759775984339</v>
      </c>
      <c r="P106">
        <f t="shared" si="21"/>
        <v>2</v>
      </c>
    </row>
    <row r="107" spans="3:16" x14ac:dyDescent="0.2">
      <c r="C107">
        <v>105</v>
      </c>
      <c r="D107" s="1">
        <v>130</v>
      </c>
      <c r="E107">
        <f t="shared" si="14"/>
        <v>0.76307224131787821</v>
      </c>
      <c r="F107">
        <f t="shared" si="15"/>
        <v>0.99999999999819422</v>
      </c>
      <c r="I107" s="1">
        <f t="shared" si="16"/>
        <v>130</v>
      </c>
      <c r="J107">
        <f t="shared" si="17"/>
        <v>0.36464311358790924</v>
      </c>
      <c r="K107">
        <f t="shared" si="19"/>
        <v>0.36464311358790924</v>
      </c>
      <c r="N107">
        <f t="shared" si="18"/>
        <v>67.957045711476127</v>
      </c>
      <c r="O107">
        <f t="shared" si="20"/>
        <v>3.2973183506848707</v>
      </c>
      <c r="P107">
        <f t="shared" si="21"/>
        <v>2</v>
      </c>
    </row>
    <row r="108" spans="3:16" x14ac:dyDescent="0.2">
      <c r="C108">
        <v>106</v>
      </c>
      <c r="D108" s="1">
        <v>135</v>
      </c>
      <c r="E108">
        <f t="shared" si="14"/>
        <v>0.85914157907895494</v>
      </c>
      <c r="F108">
        <f t="shared" si="15"/>
        <v>0.99999999999978328</v>
      </c>
      <c r="I108" s="1">
        <f t="shared" si="16"/>
        <v>135</v>
      </c>
      <c r="J108">
        <f t="shared" si="17"/>
        <v>0.67294447324242557</v>
      </c>
      <c r="K108">
        <f t="shared" si="19"/>
        <v>0.67294447324242557</v>
      </c>
      <c r="N108">
        <f t="shared" si="18"/>
        <v>67.957045711476127</v>
      </c>
      <c r="O108">
        <f t="shared" si="20"/>
        <v>3.3728044504216586</v>
      </c>
      <c r="P108">
        <f t="shared" si="21"/>
        <v>2</v>
      </c>
    </row>
    <row r="109" spans="3:16" x14ac:dyDescent="0.2">
      <c r="C109">
        <v>107</v>
      </c>
      <c r="D109" s="1">
        <v>140</v>
      </c>
      <c r="E109">
        <f t="shared" si="14"/>
        <v>0.92269525955670029</v>
      </c>
      <c r="F109">
        <f t="shared" si="15"/>
        <v>0.99999999999997602</v>
      </c>
      <c r="I109" s="1">
        <f t="shared" si="16"/>
        <v>140</v>
      </c>
      <c r="J109">
        <f t="shared" si="17"/>
        <v>0.94000725849147126</v>
      </c>
      <c r="K109">
        <f t="shared" si="19"/>
        <v>0.94000725849147126</v>
      </c>
      <c r="N109">
        <f t="shared" si="18"/>
        <v>67.957045711476127</v>
      </c>
      <c r="O109">
        <f t="shared" si="20"/>
        <v>3.4455817326331171</v>
      </c>
      <c r="P109">
        <f t="shared" si="21"/>
        <v>2</v>
      </c>
    </row>
    <row r="110" spans="3:16" x14ac:dyDescent="0.2">
      <c r="C110">
        <v>108</v>
      </c>
      <c r="D110" s="1">
        <v>150</v>
      </c>
      <c r="E110">
        <f t="shared" si="14"/>
        <v>0.98168436111126578</v>
      </c>
      <c r="F110">
        <f t="shared" si="15"/>
        <v>0.99999999999999978</v>
      </c>
      <c r="I110" s="1">
        <f t="shared" si="16"/>
        <v>150</v>
      </c>
      <c r="J110">
        <f t="shared" si="17"/>
        <v>1.3862943611198901</v>
      </c>
      <c r="K110">
        <f t="shared" si="19"/>
        <v>1.3862943611198901</v>
      </c>
      <c r="N110">
        <f t="shared" si="18"/>
        <v>67.957045711476127</v>
      </c>
      <c r="O110">
        <f t="shared" si="20"/>
        <v>3.5847307979997631</v>
      </c>
      <c r="P110">
        <f t="shared" si="21"/>
        <v>2</v>
      </c>
    </row>
    <row r="111" spans="3:16" x14ac:dyDescent="0.2">
      <c r="C111">
        <v>109</v>
      </c>
      <c r="D111" s="1">
        <v>160</v>
      </c>
      <c r="E111">
        <f t="shared" si="14"/>
        <v>0.99684888840155561</v>
      </c>
      <c r="F111">
        <f t="shared" si="15"/>
        <v>1</v>
      </c>
      <c r="I111" s="1">
        <f t="shared" si="16"/>
        <v>160</v>
      </c>
      <c r="J111">
        <f t="shared" si="17"/>
        <v>1.7509374747078028</v>
      </c>
      <c r="K111">
        <f t="shared" si="19"/>
        <v>1.7509374747078028</v>
      </c>
      <c r="N111">
        <f t="shared" si="18"/>
        <v>67.957045711476127</v>
      </c>
      <c r="O111" t="e">
        <f t="shared" si="20"/>
        <v>#NUM!</v>
      </c>
      <c r="P111">
        <f t="shared" si="21"/>
        <v>2</v>
      </c>
    </row>
    <row r="112" spans="3:16" x14ac:dyDescent="0.2">
      <c r="C112">
        <v>110</v>
      </c>
      <c r="D112" s="1">
        <v>170</v>
      </c>
      <c r="E112">
        <f t="shared" si="14"/>
        <v>0.99960633095934492</v>
      </c>
      <c r="F112">
        <f t="shared" si="15"/>
        <v>1</v>
      </c>
      <c r="I112" s="1">
        <f t="shared" si="16"/>
        <v>167.96</v>
      </c>
      <c r="J112">
        <f t="shared" si="17"/>
        <v>2.0592388343623171</v>
      </c>
      <c r="K112">
        <f t="shared" si="19"/>
        <v>2</v>
      </c>
      <c r="N112">
        <f t="shared" si="18"/>
        <v>67.957045711476127</v>
      </c>
      <c r="O112" t="e">
        <f t="shared" si="20"/>
        <v>#NUM!</v>
      </c>
      <c r="P112">
        <f t="shared" si="21"/>
        <v>2</v>
      </c>
    </row>
    <row r="113" spans="3:16" x14ac:dyDescent="0.2">
      <c r="C113">
        <v>111</v>
      </c>
      <c r="D113" s="1">
        <v>180</v>
      </c>
      <c r="E113">
        <f t="shared" si="14"/>
        <v>0.99996428715035834</v>
      </c>
      <c r="F113">
        <f t="shared" si="15"/>
        <v>1</v>
      </c>
      <c r="I113" s="1">
        <f t="shared" si="16"/>
        <v>167.96</v>
      </c>
      <c r="J113">
        <f t="shared" si="17"/>
        <v>2.3263016196113053</v>
      </c>
      <c r="K113">
        <f t="shared" si="19"/>
        <v>2</v>
      </c>
      <c r="N113">
        <f t="shared" si="18"/>
        <v>67.957045711476127</v>
      </c>
      <c r="O113" t="e">
        <f t="shared" si="20"/>
        <v>#NUM!</v>
      </c>
      <c r="P113">
        <f t="shared" si="21"/>
        <v>2</v>
      </c>
    </row>
    <row r="114" spans="3:16" x14ac:dyDescent="0.2">
      <c r="C114">
        <v>112</v>
      </c>
      <c r="D114" s="1">
        <v>190</v>
      </c>
      <c r="E114">
        <f t="shared" si="14"/>
        <v>0.99999764742480002</v>
      </c>
      <c r="F114">
        <f t="shared" si="15"/>
        <v>1</v>
      </c>
      <c r="I114" s="1">
        <f t="shared" si="16"/>
        <v>167.96</v>
      </c>
      <c r="J114">
        <f t="shared" si="17"/>
        <v>2.5618676909250397</v>
      </c>
      <c r="K114">
        <f t="shared" si="19"/>
        <v>2</v>
      </c>
      <c r="N114">
        <f t="shared" si="18"/>
        <v>67.957045711476127</v>
      </c>
      <c r="O114" t="e">
        <f t="shared" si="20"/>
        <v>#NUM!</v>
      </c>
      <c r="P114">
        <f t="shared" si="21"/>
        <v>2</v>
      </c>
    </row>
    <row r="115" spans="3:16" x14ac:dyDescent="0.2">
      <c r="C115">
        <v>113</v>
      </c>
      <c r="D115" s="1">
        <v>200</v>
      </c>
      <c r="E115">
        <f t="shared" si="14"/>
        <v>0.99999988746482527</v>
      </c>
      <c r="F115">
        <f t="shared" si="15"/>
        <v>1</v>
      </c>
      <c r="I115" s="1">
        <f t="shared" si="16"/>
        <v>167.96</v>
      </c>
      <c r="J115">
        <f t="shared" si="17"/>
        <v>2.7725887222313621</v>
      </c>
      <c r="K115">
        <f t="shared" si="19"/>
        <v>2</v>
      </c>
      <c r="N115">
        <f t="shared" si="18"/>
        <v>67.957045711476127</v>
      </c>
      <c r="O115" t="e">
        <f t="shared" si="20"/>
        <v>#NUM!</v>
      </c>
      <c r="P115">
        <f t="shared" si="21"/>
        <v>2</v>
      </c>
    </row>
    <row r="116" spans="3:16" x14ac:dyDescent="0.2">
      <c r="C116">
        <v>114</v>
      </c>
      <c r="D116" s="1">
        <v>210</v>
      </c>
      <c r="E116">
        <f t="shared" si="14"/>
        <v>0.9999999960910616</v>
      </c>
      <c r="F116">
        <f t="shared" si="15"/>
        <v>1</v>
      </c>
      <c r="I116" s="1">
        <f t="shared" si="16"/>
        <v>167.96</v>
      </c>
      <c r="J116">
        <f t="shared" si="17"/>
        <v>2.9632090823647443</v>
      </c>
      <c r="K116">
        <f t="shared" si="19"/>
        <v>2</v>
      </c>
      <c r="N116">
        <f t="shared" si="18"/>
        <v>67.957045711476127</v>
      </c>
      <c r="O116" t="e">
        <f t="shared" si="20"/>
        <v>#NUM!</v>
      </c>
      <c r="P116">
        <f t="shared" si="21"/>
        <v>2</v>
      </c>
    </row>
    <row r="117" spans="3:16" x14ac:dyDescent="0.2">
      <c r="C117">
        <v>115</v>
      </c>
      <c r="D117" s="1">
        <v>220</v>
      </c>
      <c r="E117">
        <f t="shared" si="14"/>
        <v>0.99999999990140498</v>
      </c>
      <c r="F117">
        <f t="shared" si="15"/>
        <v>1</v>
      </c>
      <c r="I117" s="1">
        <f t="shared" si="16"/>
        <v>167.96</v>
      </c>
      <c r="J117">
        <f t="shared" si="17"/>
        <v>3.1372318511134307</v>
      </c>
      <c r="K117">
        <f t="shared" si="19"/>
        <v>2</v>
      </c>
      <c r="N117">
        <f t="shared" si="18"/>
        <v>67.957045711476127</v>
      </c>
      <c r="O117" t="e">
        <f t="shared" si="20"/>
        <v>#NUM!</v>
      </c>
      <c r="P117">
        <f t="shared" si="21"/>
        <v>2</v>
      </c>
    </row>
    <row r="118" spans="3:16" x14ac:dyDescent="0.2">
      <c r="C118">
        <v>116</v>
      </c>
      <c r="D118" s="1">
        <v>230</v>
      </c>
      <c r="E118">
        <f t="shared" si="14"/>
        <v>0.99999999999819422</v>
      </c>
      <c r="F118">
        <f t="shared" si="15"/>
        <v>1</v>
      </c>
      <c r="I118" s="1">
        <f t="shared" si="16"/>
        <v>167.96</v>
      </c>
      <c r="J118">
        <f t="shared" si="17"/>
        <v>3.2973183506848707</v>
      </c>
      <c r="K118">
        <f t="shared" si="19"/>
        <v>2</v>
      </c>
      <c r="N118">
        <f t="shared" si="18"/>
        <v>67.957045711476127</v>
      </c>
      <c r="O118" t="e">
        <f t="shared" si="20"/>
        <v>#NUM!</v>
      </c>
      <c r="P118">
        <f t="shared" si="21"/>
        <v>2</v>
      </c>
    </row>
    <row r="119" spans="3:16" x14ac:dyDescent="0.2">
      <c r="C119">
        <v>117</v>
      </c>
      <c r="D119" s="1">
        <v>240</v>
      </c>
      <c r="E119">
        <f t="shared" si="14"/>
        <v>0.99999999999997602</v>
      </c>
      <c r="F119">
        <f t="shared" si="15"/>
        <v>1</v>
      </c>
      <c r="I119" s="1">
        <f t="shared" si="16"/>
        <v>167.96</v>
      </c>
      <c r="J119">
        <f t="shared" si="17"/>
        <v>3.4455817326331171</v>
      </c>
      <c r="K119">
        <f t="shared" si="19"/>
        <v>2</v>
      </c>
      <c r="N119">
        <f t="shared" si="18"/>
        <v>67.957045711476127</v>
      </c>
      <c r="O119" t="e">
        <f t="shared" si="20"/>
        <v>#NUM!</v>
      </c>
      <c r="P119">
        <f t="shared" si="21"/>
        <v>2</v>
      </c>
    </row>
    <row r="120" spans="3:16" x14ac:dyDescent="0.2">
      <c r="C120">
        <v>118</v>
      </c>
      <c r="D120" s="1">
        <v>250</v>
      </c>
      <c r="E120">
        <f t="shared" si="14"/>
        <v>0.99999999999999978</v>
      </c>
      <c r="F120">
        <f t="shared" si="15"/>
        <v>1</v>
      </c>
      <c r="I120" s="1">
        <f t="shared" si="16"/>
        <v>167.96</v>
      </c>
      <c r="J120">
        <f t="shared" si="17"/>
        <v>3.5847307979997631</v>
      </c>
      <c r="K120">
        <f t="shared" si="19"/>
        <v>2</v>
      </c>
      <c r="N120">
        <f t="shared" si="18"/>
        <v>67.957045711476127</v>
      </c>
      <c r="O120" t="e">
        <f t="shared" si="20"/>
        <v>#NUM!</v>
      </c>
      <c r="P120">
        <f t="shared" si="21"/>
        <v>2</v>
      </c>
    </row>
    <row r="121" spans="3:16" x14ac:dyDescent="0.2">
      <c r="C121">
        <v>119</v>
      </c>
      <c r="D121" s="1">
        <v>260</v>
      </c>
      <c r="E121">
        <f t="shared" si="14"/>
        <v>1</v>
      </c>
      <c r="F121">
        <f t="shared" si="15"/>
        <v>1</v>
      </c>
      <c r="I121" s="1">
        <f t="shared" si="16"/>
        <v>167.96</v>
      </c>
      <c r="J121" t="e">
        <f t="shared" si="17"/>
        <v>#NUM!</v>
      </c>
      <c r="K121">
        <f t="shared" si="19"/>
        <v>2</v>
      </c>
      <c r="N121">
        <f t="shared" si="18"/>
        <v>67.957045711476127</v>
      </c>
      <c r="O121" t="e">
        <f t="shared" si="20"/>
        <v>#NUM!</v>
      </c>
      <c r="P121">
        <f t="shared" si="21"/>
        <v>2</v>
      </c>
    </row>
    <row r="122" spans="3:16" x14ac:dyDescent="0.2">
      <c r="C122">
        <v>120</v>
      </c>
      <c r="D122" s="1">
        <v>270</v>
      </c>
      <c r="E122">
        <f t="shared" si="14"/>
        <v>1</v>
      </c>
      <c r="F122">
        <f t="shared" si="15"/>
        <v>1</v>
      </c>
      <c r="I122" s="1">
        <f t="shared" si="16"/>
        <v>167.96</v>
      </c>
      <c r="J122" t="e">
        <f t="shared" si="17"/>
        <v>#NUM!</v>
      </c>
      <c r="K122">
        <f t="shared" si="19"/>
        <v>2</v>
      </c>
      <c r="N122">
        <f t="shared" si="18"/>
        <v>67.957045711476127</v>
      </c>
      <c r="O122" t="e">
        <f t="shared" si="20"/>
        <v>#NUM!</v>
      </c>
      <c r="P122">
        <f t="shared" si="21"/>
        <v>2</v>
      </c>
    </row>
    <row r="123" spans="3:16" x14ac:dyDescent="0.2">
      <c r="C123">
        <v>121</v>
      </c>
      <c r="D123" s="1">
        <v>280</v>
      </c>
      <c r="E123">
        <f t="shared" si="14"/>
        <v>1</v>
      </c>
      <c r="F123">
        <f t="shared" si="15"/>
        <v>1</v>
      </c>
      <c r="I123" s="1">
        <f t="shared" si="16"/>
        <v>167.96</v>
      </c>
      <c r="J123" t="e">
        <f t="shared" si="17"/>
        <v>#NUM!</v>
      </c>
      <c r="K123">
        <f t="shared" si="19"/>
        <v>2</v>
      </c>
      <c r="N123">
        <f t="shared" si="18"/>
        <v>67.957045711476127</v>
      </c>
      <c r="O123" t="e">
        <f t="shared" si="20"/>
        <v>#NUM!</v>
      </c>
      <c r="P123">
        <f t="shared" si="21"/>
        <v>2</v>
      </c>
    </row>
    <row r="124" spans="3:16" x14ac:dyDescent="0.2">
      <c r="C124">
        <v>122</v>
      </c>
      <c r="D124" s="1">
        <v>290</v>
      </c>
      <c r="E124">
        <f t="shared" si="14"/>
        <v>1</v>
      </c>
      <c r="F124">
        <f t="shared" si="15"/>
        <v>1</v>
      </c>
      <c r="I124" s="1">
        <f t="shared" si="16"/>
        <v>167.96</v>
      </c>
      <c r="J124" t="e">
        <f t="shared" si="17"/>
        <v>#NUM!</v>
      </c>
      <c r="K124">
        <f t="shared" si="19"/>
        <v>2</v>
      </c>
      <c r="N124">
        <f t="shared" si="18"/>
        <v>67.957045711476127</v>
      </c>
      <c r="O124" t="e">
        <f t="shared" si="20"/>
        <v>#NUM!</v>
      </c>
      <c r="P124">
        <f t="shared" si="21"/>
        <v>2</v>
      </c>
    </row>
    <row r="125" spans="3:16" x14ac:dyDescent="0.2">
      <c r="C125">
        <v>123</v>
      </c>
      <c r="D125" s="1">
        <v>300</v>
      </c>
      <c r="E125">
        <f t="shared" si="14"/>
        <v>1</v>
      </c>
      <c r="F125">
        <f t="shared" si="15"/>
        <v>1</v>
      </c>
      <c r="I125" s="1">
        <f t="shared" si="16"/>
        <v>167.96</v>
      </c>
      <c r="J125" t="e">
        <f t="shared" si="17"/>
        <v>#NUM!</v>
      </c>
      <c r="K125">
        <f t="shared" si="19"/>
        <v>2</v>
      </c>
      <c r="N125">
        <f t="shared" si="18"/>
        <v>67.957045711476127</v>
      </c>
      <c r="O125" t="e">
        <f t="shared" si="20"/>
        <v>#NUM!</v>
      </c>
      <c r="P125">
        <f t="shared" si="21"/>
        <v>2</v>
      </c>
    </row>
    <row r="126" spans="3:16" x14ac:dyDescent="0.2">
      <c r="C126">
        <v>124</v>
      </c>
      <c r="D126" s="1">
        <v>320</v>
      </c>
      <c r="E126">
        <f t="shared" si="14"/>
        <v>1</v>
      </c>
      <c r="F126">
        <f t="shared" si="15"/>
        <v>1</v>
      </c>
      <c r="I126" s="1">
        <f t="shared" si="16"/>
        <v>167.96</v>
      </c>
      <c r="J126" t="e">
        <f t="shared" si="17"/>
        <v>#NUM!</v>
      </c>
      <c r="K126">
        <f t="shared" si="19"/>
        <v>2</v>
      </c>
      <c r="N126">
        <f t="shared" si="18"/>
        <v>67.957045711476127</v>
      </c>
      <c r="O126" t="e">
        <f t="shared" si="20"/>
        <v>#NUM!</v>
      </c>
      <c r="P126">
        <f t="shared" si="21"/>
        <v>2</v>
      </c>
    </row>
    <row r="127" spans="3:16" x14ac:dyDescent="0.2">
      <c r="C127">
        <v>125</v>
      </c>
      <c r="D127" s="1">
        <v>340</v>
      </c>
      <c r="E127">
        <f t="shared" si="14"/>
        <v>1</v>
      </c>
      <c r="F127">
        <f t="shared" si="15"/>
        <v>1</v>
      </c>
      <c r="I127" s="1">
        <f t="shared" si="16"/>
        <v>167.96</v>
      </c>
      <c r="J127" t="e">
        <f t="shared" si="17"/>
        <v>#NUM!</v>
      </c>
      <c r="K127">
        <f t="shared" si="19"/>
        <v>2</v>
      </c>
      <c r="N127">
        <f t="shared" si="18"/>
        <v>67.957045711476127</v>
      </c>
      <c r="O127" t="e">
        <f t="shared" si="20"/>
        <v>#NUM!</v>
      </c>
      <c r="P127">
        <f t="shared" si="21"/>
        <v>2</v>
      </c>
    </row>
    <row r="128" spans="3:16" x14ac:dyDescent="0.2">
      <c r="C128">
        <v>126</v>
      </c>
      <c r="D128" s="1">
        <v>360</v>
      </c>
      <c r="E128">
        <f t="shared" si="14"/>
        <v>1</v>
      </c>
      <c r="F128">
        <f t="shared" si="15"/>
        <v>1</v>
      </c>
      <c r="I128" s="1">
        <f t="shared" si="16"/>
        <v>167.96</v>
      </c>
      <c r="J128" t="e">
        <f t="shared" si="17"/>
        <v>#NUM!</v>
      </c>
      <c r="K128">
        <f t="shared" si="19"/>
        <v>2</v>
      </c>
      <c r="N128">
        <f t="shared" si="18"/>
        <v>67.957045711476127</v>
      </c>
      <c r="O128" t="e">
        <f t="shared" si="20"/>
        <v>#NUM!</v>
      </c>
      <c r="P128">
        <f t="shared" si="21"/>
        <v>2</v>
      </c>
    </row>
    <row r="129" spans="3:16" x14ac:dyDescent="0.2">
      <c r="C129">
        <v>127</v>
      </c>
      <c r="D129" s="1">
        <v>380</v>
      </c>
      <c r="E129">
        <f t="shared" si="14"/>
        <v>1</v>
      </c>
      <c r="F129">
        <f t="shared" si="15"/>
        <v>1</v>
      </c>
      <c r="I129" s="1">
        <f t="shared" si="16"/>
        <v>167.96</v>
      </c>
      <c r="J129" t="e">
        <f t="shared" si="17"/>
        <v>#NUM!</v>
      </c>
      <c r="K129">
        <f t="shared" si="19"/>
        <v>2</v>
      </c>
      <c r="N129">
        <f t="shared" si="18"/>
        <v>67.957045711476127</v>
      </c>
      <c r="O129" t="e">
        <f t="shared" si="20"/>
        <v>#NUM!</v>
      </c>
      <c r="P129">
        <f t="shared" si="21"/>
        <v>2</v>
      </c>
    </row>
    <row r="130" spans="3:16" x14ac:dyDescent="0.2">
      <c r="C130">
        <v>128</v>
      </c>
      <c r="D130" s="1">
        <v>400</v>
      </c>
      <c r="E130">
        <f t="shared" si="14"/>
        <v>1</v>
      </c>
      <c r="F130">
        <f t="shared" si="15"/>
        <v>1</v>
      </c>
      <c r="I130" s="1">
        <f t="shared" si="16"/>
        <v>167.96</v>
      </c>
      <c r="J130" t="e">
        <f t="shared" si="17"/>
        <v>#NUM!</v>
      </c>
      <c r="K130">
        <f t="shared" si="19"/>
        <v>2</v>
      </c>
      <c r="N130">
        <f t="shared" si="18"/>
        <v>67.957045711476127</v>
      </c>
      <c r="O130" t="e">
        <f t="shared" si="20"/>
        <v>#NUM!</v>
      </c>
      <c r="P130">
        <f t="shared" si="21"/>
        <v>2</v>
      </c>
    </row>
    <row r="131" spans="3:16" x14ac:dyDescent="0.2">
      <c r="C131">
        <v>129</v>
      </c>
      <c r="D131" s="1">
        <v>420</v>
      </c>
      <c r="E131">
        <f t="shared" si="14"/>
        <v>1</v>
      </c>
      <c r="F131">
        <f t="shared" si="15"/>
        <v>1</v>
      </c>
      <c r="I131" s="1">
        <f t="shared" si="16"/>
        <v>167.96</v>
      </c>
      <c r="J131" t="e">
        <f t="shared" si="17"/>
        <v>#NUM!</v>
      </c>
      <c r="K131">
        <f t="shared" ref="K131:K150" si="22">IF(D131&lt;T,IF(ISNUMBER(J131),IF(J131&gt;-7,J131,-7),-7),IF(ISNUMBER(J131),IF(J131&lt;2,J131,2),2))</f>
        <v>2</v>
      </c>
      <c r="N131">
        <f t="shared" si="18"/>
        <v>67.957045711476127</v>
      </c>
      <c r="O131" t="e">
        <f t="shared" ref="O131:O150" si="23">LN(-LN(1-F131))</f>
        <v>#NUM!</v>
      </c>
      <c r="P131">
        <f t="shared" ref="P131:P150" si="24">IF(D131&lt;T,IF(ISNUMBER(O131),IF(O131&gt;-7,O131,-7),-7),IF(ISNUMBER(O131),IF(O131&lt;2,O131,2),2))</f>
        <v>2</v>
      </c>
    </row>
    <row r="132" spans="3:16" x14ac:dyDescent="0.2">
      <c r="C132">
        <v>130</v>
      </c>
      <c r="D132" s="1">
        <v>440</v>
      </c>
      <c r="E132">
        <f t="shared" ref="E132:E150" si="25">IF(D132&gt;tnull,1-EXP(-(((D132-tnull)/Tstern)^b)),0)</f>
        <v>1</v>
      </c>
      <c r="F132">
        <f t="shared" ref="F132:F150" si="26">1-EXP(-(((D132)/Tstern)^b))</f>
        <v>1</v>
      </c>
      <c r="I132" s="1">
        <f t="shared" ref="I132:I150" si="27">ROUND(Tstern*(EXP(K132)^(1/b))+tnull,2)</f>
        <v>167.96</v>
      </c>
      <c r="J132" t="e">
        <f t="shared" ref="J132:J150" si="28">LN(-LN(1-E132))</f>
        <v>#NUM!</v>
      </c>
      <c r="K132">
        <f t="shared" si="22"/>
        <v>2</v>
      </c>
      <c r="N132">
        <f t="shared" ref="N132:N150" si="29">Tstern*(EXP(P132)^(1/b))</f>
        <v>67.957045711476127</v>
      </c>
      <c r="O132" t="e">
        <f t="shared" si="23"/>
        <v>#NUM!</v>
      </c>
      <c r="P132">
        <f t="shared" si="24"/>
        <v>2</v>
      </c>
    </row>
    <row r="133" spans="3:16" x14ac:dyDescent="0.2">
      <c r="C133">
        <v>131</v>
      </c>
      <c r="D133" s="1">
        <v>460</v>
      </c>
      <c r="E133">
        <f t="shared" si="25"/>
        <v>1</v>
      </c>
      <c r="F133">
        <f t="shared" si="26"/>
        <v>1</v>
      </c>
      <c r="I133" s="1">
        <f t="shared" si="27"/>
        <v>167.96</v>
      </c>
      <c r="J133" t="e">
        <f t="shared" si="28"/>
        <v>#NUM!</v>
      </c>
      <c r="K133">
        <f t="shared" si="22"/>
        <v>2</v>
      </c>
      <c r="N133">
        <f t="shared" si="29"/>
        <v>67.957045711476127</v>
      </c>
      <c r="O133" t="e">
        <f t="shared" si="23"/>
        <v>#NUM!</v>
      </c>
      <c r="P133">
        <f t="shared" si="24"/>
        <v>2</v>
      </c>
    </row>
    <row r="134" spans="3:16" x14ac:dyDescent="0.2">
      <c r="C134">
        <v>132</v>
      </c>
      <c r="D134" s="1">
        <v>480</v>
      </c>
      <c r="E134">
        <f t="shared" si="25"/>
        <v>1</v>
      </c>
      <c r="F134">
        <f t="shared" si="26"/>
        <v>1</v>
      </c>
      <c r="I134" s="1">
        <f t="shared" si="27"/>
        <v>167.96</v>
      </c>
      <c r="J134" t="e">
        <f t="shared" si="28"/>
        <v>#NUM!</v>
      </c>
      <c r="K134">
        <f t="shared" si="22"/>
        <v>2</v>
      </c>
      <c r="N134">
        <f t="shared" si="29"/>
        <v>67.957045711476127</v>
      </c>
      <c r="O134" t="e">
        <f t="shared" si="23"/>
        <v>#NUM!</v>
      </c>
      <c r="P134">
        <f t="shared" si="24"/>
        <v>2</v>
      </c>
    </row>
    <row r="135" spans="3:16" x14ac:dyDescent="0.2">
      <c r="C135">
        <v>133</v>
      </c>
      <c r="D135" s="1">
        <v>500</v>
      </c>
      <c r="E135">
        <f t="shared" si="25"/>
        <v>1</v>
      </c>
      <c r="F135">
        <f t="shared" si="26"/>
        <v>1</v>
      </c>
      <c r="I135" s="1">
        <f t="shared" si="27"/>
        <v>167.96</v>
      </c>
      <c r="J135" t="e">
        <f t="shared" si="28"/>
        <v>#NUM!</v>
      </c>
      <c r="K135">
        <f t="shared" si="22"/>
        <v>2</v>
      </c>
      <c r="N135">
        <f t="shared" si="29"/>
        <v>67.957045711476127</v>
      </c>
      <c r="O135" t="e">
        <f t="shared" si="23"/>
        <v>#NUM!</v>
      </c>
      <c r="P135">
        <f t="shared" si="24"/>
        <v>2</v>
      </c>
    </row>
    <row r="136" spans="3:16" x14ac:dyDescent="0.2">
      <c r="C136">
        <v>134</v>
      </c>
      <c r="D136" s="1">
        <v>525</v>
      </c>
      <c r="E136">
        <f t="shared" si="25"/>
        <v>1</v>
      </c>
      <c r="F136">
        <f t="shared" si="26"/>
        <v>1</v>
      </c>
      <c r="I136" s="1">
        <f t="shared" si="27"/>
        <v>167.96</v>
      </c>
      <c r="J136" t="e">
        <f t="shared" si="28"/>
        <v>#NUM!</v>
      </c>
      <c r="K136">
        <f t="shared" si="22"/>
        <v>2</v>
      </c>
      <c r="N136">
        <f t="shared" si="29"/>
        <v>67.957045711476127</v>
      </c>
      <c r="O136" t="e">
        <f t="shared" si="23"/>
        <v>#NUM!</v>
      </c>
      <c r="P136">
        <f t="shared" si="24"/>
        <v>2</v>
      </c>
    </row>
    <row r="137" spans="3:16" x14ac:dyDescent="0.2">
      <c r="C137">
        <v>135</v>
      </c>
      <c r="D137" s="1">
        <v>550</v>
      </c>
      <c r="E137">
        <f t="shared" si="25"/>
        <v>1</v>
      </c>
      <c r="F137">
        <f t="shared" si="26"/>
        <v>1</v>
      </c>
      <c r="I137" s="1">
        <f t="shared" si="27"/>
        <v>167.96</v>
      </c>
      <c r="J137" t="e">
        <f t="shared" si="28"/>
        <v>#NUM!</v>
      </c>
      <c r="K137">
        <f t="shared" si="22"/>
        <v>2</v>
      </c>
      <c r="N137">
        <f t="shared" si="29"/>
        <v>67.957045711476127</v>
      </c>
      <c r="O137" t="e">
        <f t="shared" si="23"/>
        <v>#NUM!</v>
      </c>
      <c r="P137">
        <f t="shared" si="24"/>
        <v>2</v>
      </c>
    </row>
    <row r="138" spans="3:16" x14ac:dyDescent="0.2">
      <c r="C138">
        <v>136</v>
      </c>
      <c r="D138" s="1">
        <v>575</v>
      </c>
      <c r="E138">
        <f t="shared" si="25"/>
        <v>1</v>
      </c>
      <c r="F138">
        <f t="shared" si="26"/>
        <v>1</v>
      </c>
      <c r="I138" s="1">
        <f t="shared" si="27"/>
        <v>167.96</v>
      </c>
      <c r="J138" t="e">
        <f t="shared" si="28"/>
        <v>#NUM!</v>
      </c>
      <c r="K138">
        <f t="shared" si="22"/>
        <v>2</v>
      </c>
      <c r="N138">
        <f t="shared" si="29"/>
        <v>67.957045711476127</v>
      </c>
      <c r="O138" t="e">
        <f t="shared" si="23"/>
        <v>#NUM!</v>
      </c>
      <c r="P138">
        <f t="shared" si="24"/>
        <v>2</v>
      </c>
    </row>
    <row r="139" spans="3:16" x14ac:dyDescent="0.2">
      <c r="C139">
        <v>137</v>
      </c>
      <c r="D139" s="1">
        <v>600</v>
      </c>
      <c r="E139">
        <f t="shared" si="25"/>
        <v>1</v>
      </c>
      <c r="F139">
        <f t="shared" si="26"/>
        <v>1</v>
      </c>
      <c r="I139" s="1">
        <f t="shared" si="27"/>
        <v>167.96</v>
      </c>
      <c r="J139" t="e">
        <f t="shared" si="28"/>
        <v>#NUM!</v>
      </c>
      <c r="K139">
        <f t="shared" si="22"/>
        <v>2</v>
      </c>
      <c r="N139">
        <f t="shared" si="29"/>
        <v>67.957045711476127</v>
      </c>
      <c r="O139" t="e">
        <f t="shared" si="23"/>
        <v>#NUM!</v>
      </c>
      <c r="P139">
        <f t="shared" si="24"/>
        <v>2</v>
      </c>
    </row>
    <row r="140" spans="3:16" x14ac:dyDescent="0.2">
      <c r="C140">
        <v>138</v>
      </c>
      <c r="D140" s="1">
        <v>625</v>
      </c>
      <c r="E140">
        <f t="shared" si="25"/>
        <v>1</v>
      </c>
      <c r="F140">
        <f t="shared" si="26"/>
        <v>1</v>
      </c>
      <c r="I140" s="1">
        <f t="shared" si="27"/>
        <v>167.96</v>
      </c>
      <c r="J140" t="e">
        <f t="shared" si="28"/>
        <v>#NUM!</v>
      </c>
      <c r="K140">
        <f t="shared" si="22"/>
        <v>2</v>
      </c>
      <c r="N140">
        <f t="shared" si="29"/>
        <v>67.957045711476127</v>
      </c>
      <c r="O140" t="e">
        <f t="shared" si="23"/>
        <v>#NUM!</v>
      </c>
      <c r="P140">
        <f t="shared" si="24"/>
        <v>2</v>
      </c>
    </row>
    <row r="141" spans="3:16" x14ac:dyDescent="0.2">
      <c r="C141">
        <v>139</v>
      </c>
      <c r="D141" s="1">
        <v>650</v>
      </c>
      <c r="E141">
        <f t="shared" si="25"/>
        <v>1</v>
      </c>
      <c r="F141">
        <f t="shared" si="26"/>
        <v>1</v>
      </c>
      <c r="I141" s="1">
        <f t="shared" si="27"/>
        <v>167.96</v>
      </c>
      <c r="J141" t="e">
        <f t="shared" si="28"/>
        <v>#NUM!</v>
      </c>
      <c r="K141">
        <f t="shared" si="22"/>
        <v>2</v>
      </c>
      <c r="N141">
        <f t="shared" si="29"/>
        <v>67.957045711476127</v>
      </c>
      <c r="O141" t="e">
        <f t="shared" si="23"/>
        <v>#NUM!</v>
      </c>
      <c r="P141">
        <f t="shared" si="24"/>
        <v>2</v>
      </c>
    </row>
    <row r="142" spans="3:16" x14ac:dyDescent="0.2">
      <c r="C142">
        <v>140</v>
      </c>
      <c r="D142" s="1">
        <v>675</v>
      </c>
      <c r="E142">
        <f t="shared" si="25"/>
        <v>1</v>
      </c>
      <c r="F142">
        <f t="shared" si="26"/>
        <v>1</v>
      </c>
      <c r="I142" s="1">
        <f t="shared" si="27"/>
        <v>167.96</v>
      </c>
      <c r="J142" t="e">
        <f t="shared" si="28"/>
        <v>#NUM!</v>
      </c>
      <c r="K142">
        <f t="shared" si="22"/>
        <v>2</v>
      </c>
      <c r="N142">
        <f t="shared" si="29"/>
        <v>67.957045711476127</v>
      </c>
      <c r="O142" t="e">
        <f t="shared" si="23"/>
        <v>#NUM!</v>
      </c>
      <c r="P142">
        <f t="shared" si="24"/>
        <v>2</v>
      </c>
    </row>
    <row r="143" spans="3:16" x14ac:dyDescent="0.2">
      <c r="C143">
        <v>141</v>
      </c>
      <c r="D143" s="1">
        <v>700</v>
      </c>
      <c r="E143">
        <f t="shared" si="25"/>
        <v>1</v>
      </c>
      <c r="F143">
        <f t="shared" si="26"/>
        <v>1</v>
      </c>
      <c r="I143" s="1">
        <f t="shared" si="27"/>
        <v>167.96</v>
      </c>
      <c r="J143" t="e">
        <f t="shared" si="28"/>
        <v>#NUM!</v>
      </c>
      <c r="K143">
        <f t="shared" si="22"/>
        <v>2</v>
      </c>
      <c r="N143">
        <f t="shared" si="29"/>
        <v>67.957045711476127</v>
      </c>
      <c r="O143" t="e">
        <f t="shared" si="23"/>
        <v>#NUM!</v>
      </c>
      <c r="P143">
        <f t="shared" si="24"/>
        <v>2</v>
      </c>
    </row>
    <row r="144" spans="3:16" x14ac:dyDescent="0.2">
      <c r="C144">
        <v>142</v>
      </c>
      <c r="D144" s="1">
        <v>725</v>
      </c>
      <c r="E144">
        <f t="shared" si="25"/>
        <v>1</v>
      </c>
      <c r="F144">
        <f t="shared" si="26"/>
        <v>1</v>
      </c>
      <c r="I144" s="1">
        <f t="shared" si="27"/>
        <v>167.96</v>
      </c>
      <c r="J144" t="e">
        <f t="shared" si="28"/>
        <v>#NUM!</v>
      </c>
      <c r="K144">
        <f t="shared" si="22"/>
        <v>2</v>
      </c>
      <c r="N144">
        <f t="shared" si="29"/>
        <v>67.957045711476127</v>
      </c>
      <c r="O144" t="e">
        <f t="shared" si="23"/>
        <v>#NUM!</v>
      </c>
      <c r="P144">
        <f t="shared" si="24"/>
        <v>2</v>
      </c>
    </row>
    <row r="145" spans="3:16" x14ac:dyDescent="0.2">
      <c r="C145">
        <v>143</v>
      </c>
      <c r="D145" s="1">
        <v>750</v>
      </c>
      <c r="E145">
        <f t="shared" si="25"/>
        <v>1</v>
      </c>
      <c r="F145">
        <f t="shared" si="26"/>
        <v>1</v>
      </c>
      <c r="I145" s="1">
        <f t="shared" si="27"/>
        <v>167.96</v>
      </c>
      <c r="J145" t="e">
        <f t="shared" si="28"/>
        <v>#NUM!</v>
      </c>
      <c r="K145">
        <f t="shared" si="22"/>
        <v>2</v>
      </c>
      <c r="N145">
        <f t="shared" si="29"/>
        <v>67.957045711476127</v>
      </c>
      <c r="O145" t="e">
        <f t="shared" si="23"/>
        <v>#NUM!</v>
      </c>
      <c r="P145">
        <f t="shared" si="24"/>
        <v>2</v>
      </c>
    </row>
    <row r="146" spans="3:16" x14ac:dyDescent="0.2">
      <c r="C146">
        <v>144</v>
      </c>
      <c r="D146" s="1">
        <v>800</v>
      </c>
      <c r="E146">
        <f t="shared" si="25"/>
        <v>1</v>
      </c>
      <c r="F146">
        <f t="shared" si="26"/>
        <v>1</v>
      </c>
      <c r="I146" s="1">
        <f t="shared" si="27"/>
        <v>167.96</v>
      </c>
      <c r="J146" t="e">
        <f t="shared" si="28"/>
        <v>#NUM!</v>
      </c>
      <c r="K146">
        <f t="shared" si="22"/>
        <v>2</v>
      </c>
      <c r="N146">
        <f t="shared" si="29"/>
        <v>67.957045711476127</v>
      </c>
      <c r="O146" t="e">
        <f t="shared" si="23"/>
        <v>#NUM!</v>
      </c>
      <c r="P146">
        <f t="shared" si="24"/>
        <v>2</v>
      </c>
    </row>
    <row r="147" spans="3:16" x14ac:dyDescent="0.2">
      <c r="C147">
        <v>145</v>
      </c>
      <c r="D147" s="1">
        <v>850</v>
      </c>
      <c r="E147">
        <f t="shared" si="25"/>
        <v>1</v>
      </c>
      <c r="F147">
        <f t="shared" si="26"/>
        <v>1</v>
      </c>
      <c r="I147" s="1">
        <f t="shared" si="27"/>
        <v>167.96</v>
      </c>
      <c r="J147" t="e">
        <f t="shared" si="28"/>
        <v>#NUM!</v>
      </c>
      <c r="K147">
        <f t="shared" si="22"/>
        <v>2</v>
      </c>
      <c r="N147">
        <f t="shared" si="29"/>
        <v>67.957045711476127</v>
      </c>
      <c r="O147" t="e">
        <f t="shared" si="23"/>
        <v>#NUM!</v>
      </c>
      <c r="P147">
        <f t="shared" si="24"/>
        <v>2</v>
      </c>
    </row>
    <row r="148" spans="3:16" x14ac:dyDescent="0.2">
      <c r="C148">
        <v>146</v>
      </c>
      <c r="D148" s="1">
        <v>900</v>
      </c>
      <c r="E148">
        <f t="shared" si="25"/>
        <v>1</v>
      </c>
      <c r="F148">
        <f t="shared" si="26"/>
        <v>1</v>
      </c>
      <c r="I148" s="1">
        <f t="shared" si="27"/>
        <v>167.96</v>
      </c>
      <c r="J148" t="e">
        <f t="shared" si="28"/>
        <v>#NUM!</v>
      </c>
      <c r="K148">
        <f t="shared" si="22"/>
        <v>2</v>
      </c>
      <c r="N148">
        <f t="shared" si="29"/>
        <v>67.957045711476127</v>
      </c>
      <c r="O148" t="e">
        <f t="shared" si="23"/>
        <v>#NUM!</v>
      </c>
      <c r="P148">
        <f t="shared" si="24"/>
        <v>2</v>
      </c>
    </row>
    <row r="149" spans="3:16" x14ac:dyDescent="0.2">
      <c r="C149">
        <v>147</v>
      </c>
      <c r="D149" s="1">
        <v>950</v>
      </c>
      <c r="E149">
        <f t="shared" si="25"/>
        <v>1</v>
      </c>
      <c r="F149">
        <f t="shared" si="26"/>
        <v>1</v>
      </c>
      <c r="I149" s="1">
        <f t="shared" si="27"/>
        <v>167.96</v>
      </c>
      <c r="J149" t="e">
        <f t="shared" si="28"/>
        <v>#NUM!</v>
      </c>
      <c r="K149">
        <f t="shared" si="22"/>
        <v>2</v>
      </c>
      <c r="N149">
        <f t="shared" si="29"/>
        <v>67.957045711476127</v>
      </c>
      <c r="O149" t="e">
        <f t="shared" si="23"/>
        <v>#NUM!</v>
      </c>
      <c r="P149">
        <f t="shared" si="24"/>
        <v>2</v>
      </c>
    </row>
    <row r="150" spans="3:16" x14ac:dyDescent="0.2">
      <c r="C150">
        <v>148</v>
      </c>
      <c r="D150" s="1">
        <v>1000</v>
      </c>
      <c r="E150">
        <f t="shared" si="25"/>
        <v>1</v>
      </c>
      <c r="F150">
        <f t="shared" si="26"/>
        <v>1</v>
      </c>
      <c r="I150" s="1">
        <f t="shared" si="27"/>
        <v>167.96</v>
      </c>
      <c r="J150" t="e">
        <f t="shared" si="28"/>
        <v>#NUM!</v>
      </c>
      <c r="K150">
        <f t="shared" si="22"/>
        <v>2</v>
      </c>
      <c r="N150">
        <f t="shared" si="29"/>
        <v>67.957045711476127</v>
      </c>
      <c r="O150" t="e">
        <f t="shared" si="23"/>
        <v>#NUM!</v>
      </c>
      <c r="P150">
        <f t="shared" si="24"/>
        <v>2</v>
      </c>
    </row>
  </sheetData>
  <phoneticPr fontId="0" type="noConversion"/>
  <conditionalFormatting sqref="T27">
    <cfRule type="cellIs" priority="1" stopIfTrue="1" operator="lessThan">
      <formula>1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Arbeitsblätter</vt:lpstr>
      </vt:variant>
      <vt:variant>
        <vt:i4>1</vt:i4>
      </vt:variant>
      <vt:variant>
        <vt:lpstr>Diagramme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Tabelle1</vt:lpstr>
      <vt:lpstr>Lebensdauernetz</vt:lpstr>
      <vt:lpstr>b</vt:lpstr>
      <vt:lpstr>T</vt:lpstr>
      <vt:lpstr>tnull</vt:lpstr>
      <vt:lpstr>Tstern</vt:lpstr>
    </vt:vector>
  </TitlesOfParts>
  <Company>Ingenieurbüro für Qualitätstechnik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Elmar Hillel</dc:creator>
  <cp:lastModifiedBy>Hillel</cp:lastModifiedBy>
  <dcterms:created xsi:type="dcterms:W3CDTF">2007-01-10T08:43:54Z</dcterms:created>
  <dcterms:modified xsi:type="dcterms:W3CDTF">2020-05-18T15:04:13Z</dcterms:modified>
</cp:coreProperties>
</file>